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iaohua_Working\working\农业与农村发展讨论\US-PeopleDaily\SIR\"/>
    </mc:Choice>
  </mc:AlternateContent>
  <xr:revisionPtr revIDLastSave="0" documentId="13_ncr:1_{C39AF2F3-57CE-4C5F-B02E-2D7C86BD5CCF}" xr6:coauthVersionLast="45" xr6:coauthVersionMax="45" xr10:uidLastSave="{00000000-0000-0000-0000-000000000000}"/>
  <bookViews>
    <workbookView xWindow="-98" yWindow="-98" windowWidth="20715" windowHeight="13276" activeTab="1" xr2:uid="{1BF32E9D-F4C0-4E23-906C-B775C5DAEF64}"/>
  </bookViews>
  <sheets>
    <sheet name="Model" sheetId="1" r:id="rId1"/>
    <sheet name="final Results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5" i="1" l="1"/>
  <c r="B3" i="4"/>
  <c r="B4" i="4" s="1"/>
  <c r="B5" i="4" s="1"/>
  <c r="B6" i="4" s="1"/>
  <c r="B7" i="4" s="1"/>
  <c r="B8" i="4" s="1"/>
  <c r="B9" i="4" s="1"/>
  <c r="B10" i="4" s="1"/>
  <c r="B11" i="4" s="1"/>
  <c r="B12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Y55" i="1"/>
  <c r="M16" i="1"/>
  <c r="R15" i="1"/>
  <c r="T7" i="1"/>
  <c r="V6" i="1"/>
  <c r="H3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M2" i="1"/>
  <c r="I2" i="1"/>
  <c r="G3" i="1" l="1"/>
  <c r="F3" i="1"/>
  <c r="E3" i="1"/>
  <c r="K2" i="1"/>
  <c r="L4" i="1" l="1"/>
  <c r="H4" i="1" s="1"/>
  <c r="I3" i="1"/>
  <c r="K3" i="1" s="1"/>
  <c r="M3" i="1"/>
  <c r="M17" i="1"/>
  <c r="F4" i="1" l="1"/>
  <c r="G4" i="1"/>
  <c r="E4" i="1"/>
  <c r="M4" i="1" l="1"/>
  <c r="M18" i="1"/>
  <c r="L5" i="1"/>
  <c r="H5" i="1" s="1"/>
  <c r="I4" i="1"/>
  <c r="K4" i="1" s="1"/>
  <c r="F5" i="1" l="1"/>
  <c r="E5" i="1"/>
  <c r="G5" i="1"/>
  <c r="M19" i="1" l="1"/>
  <c r="M5" i="1"/>
  <c r="L6" i="1"/>
  <c r="H6" i="1" s="1"/>
  <c r="I5" i="1"/>
  <c r="K5" i="1" s="1"/>
  <c r="G6" i="1" l="1"/>
  <c r="F6" i="1"/>
  <c r="E6" i="1"/>
  <c r="L7" i="1" l="1"/>
  <c r="H7" i="1" s="1"/>
  <c r="I6" i="1"/>
  <c r="K6" i="1" s="1"/>
  <c r="M6" i="1"/>
  <c r="M20" i="1"/>
  <c r="G7" i="1" l="1"/>
  <c r="M21" i="1"/>
  <c r="M7" i="1"/>
  <c r="F7" i="1"/>
  <c r="E7" i="1"/>
  <c r="I7" i="1" l="1"/>
  <c r="F8" i="1" s="1"/>
  <c r="L8" i="1"/>
  <c r="H8" i="1" s="1"/>
  <c r="L9" i="1" l="1"/>
  <c r="H9" i="1" s="1"/>
  <c r="K7" i="1"/>
  <c r="G8" i="1"/>
  <c r="E8" i="1"/>
  <c r="M22" i="1" l="1"/>
  <c r="M8" i="1"/>
  <c r="I8" i="1"/>
  <c r="E9" i="1" s="1"/>
  <c r="G9" i="1" l="1"/>
  <c r="K8" i="1"/>
  <c r="F9" i="1"/>
  <c r="M23" i="1" l="1"/>
  <c r="M9" i="1"/>
  <c r="L10" i="1"/>
  <c r="H10" i="1" s="1"/>
  <c r="I9" i="1"/>
  <c r="K9" i="1" l="1"/>
  <c r="E10" i="1"/>
  <c r="F10" i="1"/>
  <c r="G10" i="1"/>
  <c r="M24" i="1" l="1"/>
  <c r="M10" i="1"/>
  <c r="L11" i="1"/>
  <c r="H11" i="1" s="1"/>
  <c r="I10" i="1"/>
  <c r="K10" i="1" s="1"/>
  <c r="G11" i="1" l="1"/>
  <c r="E11" i="1"/>
  <c r="F11" i="1"/>
  <c r="L12" i="1" l="1"/>
  <c r="H12" i="1" s="1"/>
  <c r="I11" i="1"/>
  <c r="K11" i="1" s="1"/>
  <c r="M25" i="1"/>
  <c r="M11" i="1"/>
  <c r="G12" i="1" l="1"/>
  <c r="M12" i="1" s="1"/>
  <c r="E12" i="1"/>
  <c r="F12" i="1"/>
  <c r="M26" i="1" l="1"/>
  <c r="L13" i="1"/>
  <c r="H13" i="1" s="1"/>
  <c r="I12" i="1"/>
  <c r="K12" i="1" l="1"/>
  <c r="G13" i="1"/>
  <c r="E13" i="1"/>
  <c r="F13" i="1"/>
  <c r="I13" i="1" l="1"/>
  <c r="K13" i="1" s="1"/>
  <c r="L14" i="1"/>
  <c r="H14" i="1" s="1"/>
  <c r="G14" i="1"/>
  <c r="M27" i="1"/>
  <c r="M13" i="1"/>
  <c r="E14" i="1"/>
  <c r="M28" i="1" l="1"/>
  <c r="M14" i="1"/>
  <c r="F14" i="1"/>
  <c r="I14" i="1" l="1"/>
  <c r="L15" i="1"/>
  <c r="H15" i="1" s="1"/>
  <c r="F15" i="1" l="1"/>
  <c r="K14" i="1"/>
  <c r="G15" i="1"/>
  <c r="E15" i="1"/>
  <c r="M15" i="1" l="1"/>
  <c r="M29" i="1"/>
  <c r="L16" i="1"/>
  <c r="H16" i="1" s="1"/>
  <c r="I15" i="1"/>
  <c r="K15" i="1" s="1"/>
  <c r="F16" i="1" l="1"/>
  <c r="E16" i="1"/>
  <c r="G16" i="1"/>
  <c r="M30" i="1" l="1"/>
  <c r="L17" i="1"/>
  <c r="H17" i="1" s="1"/>
  <c r="I16" i="1"/>
  <c r="K16" i="1" s="1"/>
  <c r="E17" i="1" l="1"/>
  <c r="G17" i="1"/>
  <c r="F17" i="1"/>
  <c r="I17" i="1" l="1"/>
  <c r="K17" i="1" s="1"/>
  <c r="L18" i="1"/>
  <c r="H18" i="1" s="1"/>
  <c r="M31" i="1"/>
  <c r="G18" i="1"/>
  <c r="M32" i="1" l="1"/>
  <c r="F18" i="1"/>
  <c r="E18" i="1"/>
  <c r="I18" i="1" l="1"/>
  <c r="L19" i="1"/>
  <c r="H19" i="1" s="1"/>
  <c r="F19" i="1" l="1"/>
  <c r="K18" i="1"/>
  <c r="G19" i="1"/>
  <c r="E19" i="1"/>
  <c r="M33" i="1" l="1"/>
  <c r="I19" i="1"/>
  <c r="K19" i="1" s="1"/>
  <c r="L20" i="1"/>
  <c r="H20" i="1" s="1"/>
  <c r="F20" i="1" l="1"/>
  <c r="G20" i="1"/>
  <c r="E20" i="1"/>
  <c r="M34" i="1" l="1"/>
  <c r="L21" i="1"/>
  <c r="H21" i="1" s="1"/>
  <c r="I20" i="1"/>
  <c r="K20" i="1" s="1"/>
  <c r="F21" i="1" l="1"/>
  <c r="G21" i="1"/>
  <c r="E21" i="1"/>
  <c r="L22" i="1" l="1"/>
  <c r="H22" i="1" s="1"/>
  <c r="I21" i="1"/>
  <c r="K21" i="1" s="1"/>
  <c r="M35" i="1"/>
  <c r="G22" i="1" l="1"/>
  <c r="F22" i="1"/>
  <c r="E22" i="1"/>
  <c r="L23" i="1" l="1"/>
  <c r="H23" i="1" s="1"/>
  <c r="I22" i="1"/>
  <c r="K22" i="1" s="1"/>
  <c r="M36" i="1"/>
  <c r="G23" i="1"/>
  <c r="M37" i="1" l="1"/>
  <c r="F23" i="1"/>
  <c r="E23" i="1"/>
  <c r="L24" i="1" l="1"/>
  <c r="H24" i="1" s="1"/>
  <c r="I23" i="1"/>
  <c r="F24" i="1" s="1"/>
  <c r="E24" i="1"/>
  <c r="L25" i="1" l="1"/>
  <c r="H25" i="1" s="1"/>
  <c r="I24" i="1"/>
  <c r="K24" i="1" s="1"/>
  <c r="K23" i="1"/>
  <c r="G24" i="1"/>
  <c r="E25" i="1" l="1"/>
  <c r="F25" i="1"/>
  <c r="M38" i="1"/>
  <c r="G25" i="1"/>
  <c r="L26" i="1" l="1"/>
  <c r="H26" i="1" s="1"/>
  <c r="I25" i="1"/>
  <c r="K25" i="1" s="1"/>
  <c r="M39" i="1"/>
  <c r="E26" i="1" l="1"/>
  <c r="G26" i="1"/>
  <c r="F26" i="1"/>
  <c r="I26" i="1" l="1"/>
  <c r="L27" i="1"/>
  <c r="H27" i="1" s="1"/>
  <c r="M40" i="1"/>
  <c r="G27" i="1"/>
  <c r="F27" i="1" l="1"/>
  <c r="L28" i="1"/>
  <c r="M41" i="1"/>
  <c r="H28" i="1"/>
  <c r="K26" i="1"/>
  <c r="E27" i="1"/>
  <c r="I27" i="1" l="1"/>
  <c r="K27" i="1" l="1"/>
  <c r="F28" i="1"/>
  <c r="G28" i="1"/>
  <c r="E28" i="1"/>
  <c r="M42" i="1" l="1"/>
  <c r="I28" i="1"/>
  <c r="K28" i="1" s="1"/>
  <c r="L29" i="1"/>
  <c r="H29" i="1" s="1"/>
  <c r="G29" i="1" l="1"/>
  <c r="F29" i="1"/>
  <c r="E29" i="1"/>
  <c r="I29" i="1" l="1"/>
  <c r="K29" i="1" s="1"/>
  <c r="L30" i="1"/>
  <c r="H30" i="1" s="1"/>
  <c r="M43" i="1"/>
  <c r="G30" i="1" l="1"/>
  <c r="F30" i="1"/>
  <c r="E30" i="1"/>
  <c r="L31" i="1" l="1"/>
  <c r="H31" i="1" s="1"/>
  <c r="I30" i="1"/>
  <c r="K30" i="1" s="1"/>
  <c r="M44" i="1"/>
  <c r="G31" i="1" l="1"/>
  <c r="F31" i="1"/>
  <c r="E31" i="1"/>
  <c r="L32" i="1" l="1"/>
  <c r="H32" i="1" s="1"/>
  <c r="I31" i="1"/>
  <c r="K31" i="1" s="1"/>
  <c r="M45" i="1"/>
  <c r="G32" i="1" l="1"/>
  <c r="F32" i="1"/>
  <c r="E32" i="1"/>
  <c r="L33" i="1" l="1"/>
  <c r="H33" i="1" s="1"/>
  <c r="I32" i="1"/>
  <c r="K32" i="1" s="1"/>
  <c r="M46" i="1"/>
  <c r="G33" i="1" l="1"/>
  <c r="F33" i="1"/>
  <c r="E33" i="1"/>
  <c r="L34" i="1" l="1"/>
  <c r="H34" i="1" s="1"/>
  <c r="I33" i="1"/>
  <c r="K33" i="1" s="1"/>
  <c r="M47" i="1"/>
  <c r="G34" i="1"/>
  <c r="M48" i="1" l="1"/>
  <c r="F34" i="1"/>
  <c r="E34" i="1"/>
  <c r="L35" i="1" l="1"/>
  <c r="H35" i="1" s="1"/>
  <c r="I34" i="1"/>
  <c r="K34" i="1" l="1"/>
  <c r="G35" i="1"/>
  <c r="F35" i="1"/>
  <c r="E35" i="1"/>
  <c r="M49" i="1" l="1"/>
  <c r="I35" i="1"/>
  <c r="K35" i="1" s="1"/>
  <c r="L36" i="1"/>
  <c r="H36" i="1" s="1"/>
  <c r="E36" i="1" l="1"/>
  <c r="F36" i="1"/>
  <c r="G36" i="1"/>
  <c r="M50" i="1" l="1"/>
  <c r="I36" i="1"/>
  <c r="L37" i="1"/>
  <c r="H37" i="1" s="1"/>
  <c r="K36" i="1" l="1"/>
  <c r="E37" i="1"/>
  <c r="F37" i="1"/>
  <c r="G37" i="1"/>
  <c r="M51" i="1" l="1"/>
  <c r="I37" i="1"/>
  <c r="K37" i="1" s="1"/>
  <c r="L38" i="1"/>
  <c r="H38" i="1" s="1"/>
  <c r="E38" i="1"/>
  <c r="F38" i="1" l="1"/>
  <c r="G38" i="1"/>
  <c r="L39" i="1" l="1"/>
  <c r="H39" i="1" s="1"/>
  <c r="I38" i="1"/>
  <c r="G39" i="1" s="1"/>
  <c r="M52" i="1"/>
  <c r="M53" i="1" l="1"/>
  <c r="K38" i="1"/>
  <c r="E39" i="1"/>
  <c r="F39" i="1"/>
  <c r="L40" i="1" l="1"/>
  <c r="H40" i="1" s="1"/>
  <c r="I39" i="1"/>
  <c r="K39" i="1" l="1"/>
  <c r="G40" i="1"/>
  <c r="F40" i="1"/>
  <c r="E40" i="1"/>
  <c r="L41" i="1" l="1"/>
  <c r="H41" i="1" s="1"/>
  <c r="I40" i="1"/>
  <c r="K40" i="1" s="1"/>
  <c r="M54" i="1"/>
  <c r="G41" i="1"/>
  <c r="M55" i="1" l="1"/>
  <c r="F41" i="1"/>
  <c r="E41" i="1"/>
  <c r="L42" i="1" l="1"/>
  <c r="H42" i="1" s="1"/>
  <c r="I41" i="1"/>
  <c r="F42" i="1" s="1"/>
  <c r="L43" i="1" l="1"/>
  <c r="H43" i="1" s="1"/>
  <c r="K41" i="1"/>
  <c r="G42" i="1"/>
  <c r="E42" i="1"/>
  <c r="M58" i="1" l="1"/>
  <c r="I42" i="1"/>
  <c r="K42" i="1" l="1"/>
  <c r="F43" i="1"/>
  <c r="E43" i="1"/>
  <c r="G43" i="1"/>
  <c r="I43" i="1" l="1"/>
  <c r="K43" i="1" s="1"/>
  <c r="L44" i="1"/>
  <c r="H44" i="1" s="1"/>
  <c r="G44" i="1"/>
  <c r="R10" i="1"/>
  <c r="M59" i="1"/>
  <c r="M60" i="1" l="1"/>
  <c r="F44" i="1"/>
  <c r="E44" i="1"/>
  <c r="I44" i="1" l="1"/>
  <c r="L45" i="1"/>
  <c r="H45" i="1" s="1"/>
  <c r="F45" i="1" l="1"/>
  <c r="K44" i="1"/>
  <c r="G45" i="1"/>
  <c r="E45" i="1"/>
  <c r="M61" i="1" l="1"/>
  <c r="I45" i="1"/>
  <c r="K45" i="1" s="1"/>
  <c r="L46" i="1"/>
  <c r="H46" i="1" s="1"/>
  <c r="G46" i="1" l="1"/>
  <c r="F46" i="1"/>
  <c r="E46" i="1"/>
  <c r="L47" i="1" l="1"/>
  <c r="H47" i="1" s="1"/>
  <c r="I46" i="1"/>
  <c r="K46" i="1" s="1"/>
  <c r="M62" i="1"/>
  <c r="F47" i="1" l="1"/>
  <c r="G47" i="1"/>
  <c r="E47" i="1"/>
  <c r="M63" i="1" l="1"/>
  <c r="L48" i="1"/>
  <c r="H48" i="1" s="1"/>
  <c r="I47" i="1"/>
  <c r="K47" i="1" s="1"/>
  <c r="E48" i="1" l="1"/>
  <c r="F48" i="1"/>
  <c r="G48" i="1"/>
  <c r="M64" i="1" l="1"/>
  <c r="L49" i="1"/>
  <c r="H49" i="1" s="1"/>
  <c r="I48" i="1"/>
  <c r="K48" i="1" s="1"/>
  <c r="E49" i="1" l="1"/>
  <c r="F49" i="1"/>
  <c r="G49" i="1"/>
  <c r="M65" i="1" l="1"/>
  <c r="L50" i="1"/>
  <c r="H50" i="1" s="1"/>
  <c r="I49" i="1"/>
  <c r="K49" i="1" s="1"/>
  <c r="F50" i="1" l="1"/>
  <c r="G50" i="1"/>
  <c r="E50" i="1"/>
  <c r="M66" i="1" l="1"/>
  <c r="S13" i="1"/>
  <c r="L51" i="1"/>
  <c r="H51" i="1" s="1"/>
  <c r="I50" i="1"/>
  <c r="K50" i="1" s="1"/>
  <c r="F51" i="1" l="1"/>
  <c r="L52" i="1"/>
  <c r="H52" i="1"/>
  <c r="G51" i="1"/>
  <c r="E51" i="1"/>
  <c r="M67" i="1" l="1"/>
  <c r="I51" i="1"/>
  <c r="K51" i="1" l="1"/>
  <c r="F52" i="1"/>
  <c r="E52" i="1"/>
  <c r="G52" i="1"/>
  <c r="M68" i="1" l="1"/>
  <c r="I52" i="1"/>
  <c r="K52" i="1" s="1"/>
  <c r="L53" i="1"/>
  <c r="H53" i="1" s="1"/>
  <c r="G53" i="1" l="1"/>
  <c r="F53" i="1"/>
  <c r="E53" i="1"/>
  <c r="M69" i="1" l="1"/>
  <c r="I53" i="1"/>
  <c r="K53" i="1" s="1"/>
  <c r="L54" i="1"/>
  <c r="H54" i="1" s="1"/>
  <c r="F54" i="1" l="1"/>
  <c r="E54" i="1"/>
  <c r="G54" i="1"/>
  <c r="M70" i="1" l="1"/>
  <c r="L55" i="1"/>
  <c r="H55" i="1" s="1"/>
  <c r="I54" i="1"/>
  <c r="K54" i="1" s="1"/>
  <c r="F55" i="1" l="1"/>
  <c r="G55" i="1"/>
  <c r="E55" i="1"/>
  <c r="M71" i="1" l="1"/>
  <c r="L58" i="1"/>
  <c r="H58" i="1" s="1"/>
  <c r="I55" i="1"/>
  <c r="K55" i="1" s="1"/>
  <c r="F58" i="1" l="1"/>
  <c r="L59" i="1"/>
  <c r="H59" i="1" s="1"/>
  <c r="G58" i="1"/>
  <c r="E58" i="1"/>
  <c r="M72" i="1" l="1"/>
  <c r="I58" i="1"/>
  <c r="E59" i="1" s="1"/>
  <c r="G59" i="1" l="1"/>
  <c r="K58" i="1"/>
  <c r="F59" i="1"/>
  <c r="M73" i="1" l="1"/>
  <c r="S15" i="1"/>
  <c r="S14" i="1"/>
  <c r="I59" i="1"/>
  <c r="L60" i="1"/>
  <c r="H60" i="1" s="1"/>
  <c r="K59" i="1" l="1"/>
  <c r="E60" i="1"/>
  <c r="G60" i="1"/>
  <c r="F60" i="1"/>
  <c r="M74" i="1" l="1"/>
  <c r="I60" i="1"/>
  <c r="K60" i="1" s="1"/>
  <c r="L61" i="1"/>
  <c r="H61" i="1" s="1"/>
  <c r="E61" i="1" l="1"/>
  <c r="F61" i="1"/>
  <c r="G61" i="1"/>
  <c r="M75" i="1" l="1"/>
  <c r="I61" i="1"/>
  <c r="K61" i="1" s="1"/>
  <c r="L62" i="1"/>
  <c r="H62" i="1" s="1"/>
  <c r="E62" i="1" l="1"/>
  <c r="F62" i="1"/>
  <c r="G62" i="1"/>
  <c r="M76" i="1" l="1"/>
  <c r="L63" i="1"/>
  <c r="H63" i="1" s="1"/>
  <c r="I62" i="1"/>
  <c r="K62" i="1" l="1"/>
  <c r="E63" i="1"/>
  <c r="F63" i="1"/>
  <c r="G63" i="1"/>
  <c r="M77" i="1" l="1"/>
  <c r="L64" i="1"/>
  <c r="H64" i="1" s="1"/>
  <c r="I63" i="1"/>
  <c r="K63" i="1" s="1"/>
  <c r="E64" i="1" l="1"/>
  <c r="G64" i="1"/>
  <c r="F64" i="1"/>
  <c r="L65" i="1" l="1"/>
  <c r="H65" i="1" s="1"/>
  <c r="I64" i="1"/>
  <c r="K64" i="1" s="1"/>
  <c r="M78" i="1"/>
  <c r="F65" i="1" l="1"/>
  <c r="W55" i="1" s="1"/>
  <c r="E65" i="1"/>
  <c r="G65" i="1"/>
  <c r="X55" i="1" s="1"/>
  <c r="M79" i="1" l="1"/>
  <c r="L66" i="1"/>
  <c r="H66" i="1" s="1"/>
  <c r="I65" i="1"/>
  <c r="K65" i="1" s="1"/>
  <c r="E66" i="1" l="1"/>
  <c r="F66" i="1"/>
  <c r="G66" i="1"/>
  <c r="M80" i="1" l="1"/>
  <c r="L67" i="1"/>
  <c r="H67" i="1" s="1"/>
  <c r="I66" i="1"/>
  <c r="K66" i="1" s="1"/>
  <c r="F67" i="1" l="1"/>
  <c r="G67" i="1"/>
  <c r="E67" i="1"/>
  <c r="I67" i="1" l="1"/>
  <c r="K67" i="1" s="1"/>
  <c r="L68" i="1"/>
  <c r="H68" i="1" s="1"/>
  <c r="M81" i="1"/>
  <c r="G68" i="1" l="1"/>
  <c r="M82" i="1" s="1"/>
  <c r="F68" i="1"/>
  <c r="E68" i="1"/>
  <c r="I68" i="1" l="1"/>
  <c r="L69" i="1"/>
  <c r="H69" i="1" s="1"/>
  <c r="F69" i="1" l="1"/>
  <c r="L70" i="1" s="1"/>
  <c r="H70" i="1" s="1"/>
  <c r="K68" i="1"/>
  <c r="G69" i="1"/>
  <c r="E69" i="1"/>
  <c r="M83" i="1" l="1"/>
  <c r="I69" i="1"/>
  <c r="K69" i="1" l="1"/>
  <c r="F70" i="1"/>
  <c r="E70" i="1"/>
  <c r="G70" i="1"/>
  <c r="M84" i="1" l="1"/>
  <c r="L71" i="1"/>
  <c r="H71" i="1" s="1"/>
  <c r="I70" i="1"/>
  <c r="K70" i="1" s="1"/>
  <c r="F71" i="1" l="1"/>
  <c r="E71" i="1"/>
  <c r="G71" i="1"/>
  <c r="M85" i="1" l="1"/>
  <c r="L72" i="1"/>
  <c r="H72" i="1" s="1"/>
  <c r="I71" i="1"/>
  <c r="K71" i="1" s="1"/>
  <c r="F72" i="1" l="1"/>
  <c r="G72" i="1"/>
  <c r="E72" i="1"/>
  <c r="M86" i="1" l="1"/>
  <c r="L73" i="1"/>
  <c r="H73" i="1" s="1"/>
  <c r="I72" i="1"/>
  <c r="K72" i="1" s="1"/>
  <c r="E73" i="1" l="1"/>
  <c r="G73" i="1"/>
  <c r="F73" i="1"/>
  <c r="M87" i="1" l="1"/>
  <c r="L74" i="1"/>
  <c r="H74" i="1" s="1"/>
  <c r="I73" i="1"/>
  <c r="K73" i="1" s="1"/>
  <c r="E74" i="1" l="1"/>
  <c r="G74" i="1"/>
  <c r="F74" i="1"/>
  <c r="L75" i="1" l="1"/>
  <c r="H75" i="1" s="1"/>
  <c r="I74" i="1"/>
  <c r="K74" i="1" s="1"/>
  <c r="M88" i="1"/>
  <c r="G75" i="1" l="1"/>
  <c r="F75" i="1"/>
  <c r="E75" i="1"/>
  <c r="M89" i="1"/>
  <c r="I75" i="1"/>
  <c r="K75" i="1" s="1"/>
  <c r="L76" i="1"/>
  <c r="H76" i="1" s="1"/>
  <c r="E76" i="1" l="1"/>
  <c r="F76" i="1"/>
  <c r="G76" i="1"/>
  <c r="I76" i="1" l="1"/>
  <c r="K76" i="1" s="1"/>
  <c r="L77" i="1"/>
  <c r="H77" i="1" s="1"/>
  <c r="M90" i="1"/>
  <c r="G77" i="1" l="1"/>
  <c r="M91" i="1" s="1"/>
  <c r="E77" i="1"/>
  <c r="F77" i="1"/>
  <c r="I77" i="1" l="1"/>
  <c r="L78" i="1"/>
  <c r="H78" i="1" s="1"/>
  <c r="F78" i="1" l="1"/>
  <c r="K77" i="1"/>
  <c r="E78" i="1"/>
  <c r="G78" i="1"/>
  <c r="M92" i="1" l="1"/>
  <c r="L79" i="1"/>
  <c r="H79" i="1" s="1"/>
  <c r="I78" i="1"/>
  <c r="K78" i="1" s="1"/>
  <c r="G79" i="1" l="1"/>
  <c r="F79" i="1"/>
  <c r="E79" i="1"/>
  <c r="L80" i="1" l="1"/>
  <c r="H80" i="1" s="1"/>
  <c r="I79" i="1"/>
  <c r="K79" i="1" s="1"/>
  <c r="M93" i="1"/>
  <c r="E80" i="1" l="1"/>
  <c r="G80" i="1"/>
  <c r="M94" i="1"/>
  <c r="Y56" i="1" s="1"/>
  <c r="F80" i="1"/>
  <c r="L81" i="1" l="1"/>
  <c r="H81" i="1" s="1"/>
  <c r="I80" i="1"/>
  <c r="K80" i="1" l="1"/>
  <c r="G81" i="1"/>
  <c r="E81" i="1"/>
  <c r="F81" i="1"/>
  <c r="M95" i="1" l="1"/>
  <c r="L82" i="1"/>
  <c r="H82" i="1" s="1"/>
  <c r="I81" i="1"/>
  <c r="K81" i="1" s="1"/>
  <c r="G82" i="1" l="1"/>
  <c r="F82" i="1"/>
  <c r="E82" i="1"/>
  <c r="L83" i="1" l="1"/>
  <c r="H83" i="1" s="1"/>
  <c r="I82" i="1"/>
  <c r="K82" i="1" s="1"/>
  <c r="M96" i="1"/>
  <c r="G83" i="1" l="1"/>
  <c r="M97" i="1" s="1"/>
  <c r="F83" i="1"/>
  <c r="E83" i="1"/>
  <c r="L84" i="1" l="1"/>
  <c r="H84" i="1" s="1"/>
  <c r="I83" i="1"/>
  <c r="F84" i="1" l="1"/>
  <c r="L85" i="1"/>
  <c r="H85" i="1" s="1"/>
  <c r="K83" i="1"/>
  <c r="G84" i="1"/>
  <c r="E84" i="1"/>
  <c r="M98" i="1" l="1"/>
  <c r="S58" i="1" s="1"/>
  <c r="I84" i="1"/>
  <c r="K84" i="1" l="1"/>
  <c r="F85" i="1"/>
  <c r="E85" i="1"/>
  <c r="G85" i="1"/>
  <c r="M99" i="1" l="1"/>
  <c r="I85" i="1"/>
  <c r="K85" i="1" s="1"/>
  <c r="L86" i="1"/>
  <c r="H86" i="1" s="1"/>
  <c r="F86" i="1" l="1"/>
  <c r="L87" i="1" s="1"/>
  <c r="H87" i="1" s="1"/>
  <c r="G86" i="1"/>
  <c r="E86" i="1"/>
  <c r="I86" i="1" l="1"/>
  <c r="G87" i="1" s="1"/>
  <c r="M100" i="1"/>
  <c r="M101" i="1" l="1"/>
  <c r="K86" i="1"/>
  <c r="F87" i="1"/>
  <c r="E87" i="1"/>
  <c r="L88" i="1" l="1"/>
  <c r="H88" i="1" s="1"/>
  <c r="I87" i="1"/>
  <c r="E88" i="1" s="1"/>
  <c r="K87" i="1" l="1"/>
  <c r="G88" i="1"/>
  <c r="F88" i="1"/>
  <c r="L89" i="1" l="1"/>
  <c r="H89" i="1" s="1"/>
  <c r="I88" i="1"/>
  <c r="M102" i="1"/>
  <c r="K88" i="1" l="1"/>
  <c r="E89" i="1"/>
  <c r="G89" i="1"/>
  <c r="F89" i="1"/>
  <c r="L90" i="1" l="1"/>
  <c r="H90" i="1" s="1"/>
  <c r="I89" i="1"/>
  <c r="K89" i="1" s="1"/>
  <c r="M103" i="1"/>
  <c r="E90" i="1" l="1"/>
  <c r="F90" i="1"/>
  <c r="G90" i="1"/>
  <c r="M104" i="1" s="1"/>
  <c r="L91" i="1"/>
  <c r="H91" i="1" s="1"/>
  <c r="I90" i="1" l="1"/>
  <c r="K90" i="1" s="1"/>
  <c r="E91" i="1"/>
  <c r="F91" i="1"/>
  <c r="G91" i="1"/>
  <c r="L92" i="1" l="1"/>
  <c r="H92" i="1" s="1"/>
  <c r="I91" i="1"/>
  <c r="K91" i="1" s="1"/>
  <c r="M105" i="1"/>
  <c r="E92" i="1" l="1"/>
  <c r="F92" i="1"/>
  <c r="G92" i="1"/>
  <c r="M106" i="1" l="1"/>
  <c r="I92" i="1"/>
  <c r="K92" i="1" s="1"/>
  <c r="L93" i="1"/>
  <c r="H93" i="1" s="1"/>
  <c r="E93" i="1" l="1"/>
  <c r="F93" i="1"/>
  <c r="G93" i="1"/>
  <c r="M107" i="1" l="1"/>
  <c r="I93" i="1"/>
  <c r="K93" i="1" s="1"/>
  <c r="L94" i="1"/>
  <c r="H94" i="1" s="1"/>
  <c r="E94" i="1" l="1"/>
  <c r="F94" i="1"/>
  <c r="W56" i="1" s="1"/>
  <c r="G94" i="1"/>
  <c r="X56" i="1" s="1"/>
  <c r="I94" i="1" l="1"/>
  <c r="G95" i="1" s="1"/>
  <c r="L95" i="1"/>
  <c r="H95" i="1" s="1"/>
  <c r="M108" i="1"/>
  <c r="M109" i="1" l="1"/>
  <c r="F95" i="1"/>
  <c r="K94" i="1"/>
  <c r="E95" i="1"/>
  <c r="L96" i="1" l="1"/>
  <c r="H96" i="1" s="1"/>
  <c r="I95" i="1"/>
  <c r="E96" i="1" s="1"/>
  <c r="K95" i="1" l="1"/>
  <c r="G96" i="1"/>
  <c r="F96" i="1"/>
  <c r="M110" i="1" l="1"/>
  <c r="L97" i="1"/>
  <c r="H97" i="1" s="1"/>
  <c r="I96" i="1"/>
  <c r="G97" i="1" s="1"/>
  <c r="M111" i="1" l="1"/>
  <c r="F97" i="1"/>
  <c r="K96" i="1"/>
  <c r="E97" i="1"/>
  <c r="L98" i="1" l="1"/>
  <c r="H98" i="1" s="1"/>
  <c r="I97" i="1"/>
  <c r="K97" i="1" l="1"/>
  <c r="G98" i="1"/>
  <c r="F98" i="1"/>
  <c r="E98" i="1"/>
  <c r="L99" i="1" l="1"/>
  <c r="H99" i="1" s="1"/>
  <c r="I98" i="1"/>
  <c r="K98" i="1" s="1"/>
  <c r="M112" i="1"/>
  <c r="G99" i="1" l="1"/>
  <c r="M113" i="1" s="1"/>
  <c r="F99" i="1"/>
  <c r="E99" i="1"/>
  <c r="L100" i="1" l="1"/>
  <c r="H100" i="1" s="1"/>
  <c r="I99" i="1"/>
  <c r="F100" i="1" l="1"/>
  <c r="L101" i="1"/>
  <c r="H101" i="1" s="1"/>
  <c r="K99" i="1"/>
  <c r="G100" i="1"/>
  <c r="E100" i="1"/>
  <c r="M114" i="1" l="1"/>
  <c r="I100" i="1"/>
  <c r="K100" i="1" l="1"/>
  <c r="F101" i="1"/>
  <c r="G101" i="1"/>
  <c r="E101" i="1"/>
  <c r="M115" i="1" l="1"/>
  <c r="I101" i="1"/>
  <c r="K101" i="1" s="1"/>
  <c r="L102" i="1"/>
  <c r="H102" i="1" s="1"/>
  <c r="G102" i="1" l="1"/>
  <c r="F102" i="1"/>
  <c r="E102" i="1"/>
  <c r="I102" i="1" l="1"/>
  <c r="K102" i="1" s="1"/>
  <c r="L103" i="1"/>
  <c r="H103" i="1" s="1"/>
  <c r="M116" i="1"/>
  <c r="G103" i="1" l="1"/>
  <c r="M117" i="1"/>
  <c r="F103" i="1"/>
  <c r="E103" i="1"/>
  <c r="L104" i="1" l="1"/>
  <c r="H104" i="1" s="1"/>
  <c r="I103" i="1"/>
  <c r="K103" i="1" l="1"/>
  <c r="G104" i="1"/>
  <c r="F104" i="1"/>
  <c r="E104" i="1"/>
  <c r="L105" i="1" l="1"/>
  <c r="H105" i="1" s="1"/>
  <c r="I104" i="1"/>
  <c r="K104" i="1" s="1"/>
  <c r="M118" i="1"/>
  <c r="E105" i="1"/>
  <c r="G105" i="1" l="1"/>
  <c r="M119" i="1"/>
  <c r="F105" i="1"/>
  <c r="L106" i="1" l="1"/>
  <c r="H106" i="1" s="1"/>
  <c r="I105" i="1"/>
  <c r="F106" i="1" l="1"/>
  <c r="L107" i="1" s="1"/>
  <c r="H107" i="1" s="1"/>
  <c r="K105" i="1"/>
  <c r="G106" i="1"/>
  <c r="E106" i="1"/>
  <c r="I106" i="1" l="1"/>
  <c r="M120" i="1"/>
  <c r="K106" i="1" l="1"/>
  <c r="F107" i="1"/>
  <c r="G107" i="1"/>
  <c r="E107" i="1"/>
  <c r="M121" i="1" l="1"/>
  <c r="L108" i="1"/>
  <c r="H108" i="1" s="1"/>
  <c r="I107" i="1"/>
  <c r="K107" i="1" s="1"/>
  <c r="F108" i="1" l="1"/>
  <c r="G108" i="1"/>
  <c r="L109" i="1"/>
  <c r="H109" i="1" s="1"/>
  <c r="E108" i="1"/>
  <c r="I108" i="1" l="1"/>
  <c r="M122" i="1"/>
  <c r="G109" i="1"/>
  <c r="K108" i="1" l="1"/>
  <c r="F109" i="1"/>
  <c r="M123" i="1"/>
  <c r="E109" i="1"/>
  <c r="I109" i="1" l="1"/>
  <c r="L110" i="1"/>
  <c r="H110" i="1" s="1"/>
  <c r="F110" i="1" l="1"/>
  <c r="L111" i="1" s="1"/>
  <c r="H111" i="1" s="1"/>
  <c r="K109" i="1"/>
  <c r="G110" i="1"/>
  <c r="E110" i="1"/>
  <c r="I110" i="1" l="1"/>
  <c r="K110" i="1" s="1"/>
  <c r="M124" i="1"/>
  <c r="F111" i="1" l="1"/>
  <c r="L112" i="1" s="1"/>
  <c r="H112" i="1" s="1"/>
  <c r="E111" i="1"/>
  <c r="G111" i="1"/>
  <c r="I111" i="1"/>
  <c r="K111" i="1" s="1"/>
  <c r="M125" i="1"/>
  <c r="Y57" i="1" s="1"/>
  <c r="E112" i="1" l="1"/>
  <c r="G112" i="1"/>
  <c r="F112" i="1"/>
  <c r="L113" i="1" l="1"/>
  <c r="H113" i="1" s="1"/>
  <c r="I112" i="1"/>
  <c r="G113" i="1" s="1"/>
  <c r="M126" i="1"/>
  <c r="M127" i="1" l="1"/>
  <c r="K112" i="1"/>
  <c r="E113" i="1"/>
  <c r="F113" i="1"/>
  <c r="L114" i="1" l="1"/>
  <c r="H114" i="1" s="1"/>
  <c r="I113" i="1"/>
  <c r="F114" i="1" s="1"/>
  <c r="K113" i="1" l="1"/>
  <c r="G114" i="1"/>
  <c r="L115" i="1"/>
  <c r="H115" i="1" s="1"/>
  <c r="E114" i="1"/>
  <c r="M128" i="1" l="1"/>
  <c r="I114" i="1"/>
  <c r="E115" i="1" s="1"/>
  <c r="G115" i="1" l="1"/>
  <c r="K114" i="1"/>
  <c r="F115" i="1"/>
  <c r="L116" i="1" l="1"/>
  <c r="H116" i="1" s="1"/>
  <c r="I115" i="1"/>
  <c r="M129" i="1"/>
  <c r="F116" i="1" l="1"/>
  <c r="L117" i="1"/>
  <c r="G116" i="1"/>
  <c r="K115" i="1"/>
  <c r="E116" i="1"/>
  <c r="H117" i="1"/>
  <c r="M130" i="1" l="1"/>
  <c r="I116" i="1"/>
  <c r="G117" i="1" s="1"/>
  <c r="M131" i="1" l="1"/>
  <c r="E117" i="1"/>
  <c r="K116" i="1"/>
  <c r="F117" i="1"/>
  <c r="I117" i="1" l="1"/>
  <c r="E118" i="1" s="1"/>
  <c r="L118" i="1"/>
  <c r="H118" i="1" s="1"/>
  <c r="F118" i="1" l="1"/>
  <c r="K117" i="1"/>
  <c r="G118" i="1"/>
  <c r="M132" i="1" l="1"/>
  <c r="I118" i="1"/>
  <c r="L119" i="1"/>
  <c r="H119" i="1" s="1"/>
  <c r="F119" i="1" l="1"/>
  <c r="L120" i="1" s="1"/>
  <c r="H120" i="1" s="1"/>
  <c r="K118" i="1"/>
  <c r="E119" i="1"/>
  <c r="G119" i="1"/>
  <c r="I119" i="1" l="1"/>
  <c r="M133" i="1"/>
  <c r="K119" i="1" l="1"/>
  <c r="F120" i="1"/>
  <c r="G120" i="1"/>
  <c r="E120" i="1"/>
  <c r="M134" i="1" l="1"/>
  <c r="L121" i="1"/>
  <c r="H121" i="1" s="1"/>
  <c r="I120" i="1"/>
  <c r="K120" i="1" s="1"/>
  <c r="E121" i="1" l="1"/>
  <c r="F121" i="1"/>
  <c r="G121" i="1"/>
  <c r="M135" i="1" l="1"/>
  <c r="L122" i="1"/>
  <c r="H122" i="1" s="1"/>
  <c r="I121" i="1"/>
  <c r="F122" i="1" s="1"/>
  <c r="L123" i="1" l="1"/>
  <c r="H123" i="1" s="1"/>
  <c r="K121" i="1"/>
  <c r="E122" i="1"/>
  <c r="I122" i="1" s="1"/>
  <c r="G122" i="1"/>
  <c r="K122" i="1" l="1"/>
  <c r="F123" i="1"/>
  <c r="M136" i="1"/>
  <c r="G123" i="1"/>
  <c r="E123" i="1"/>
  <c r="L124" i="1" l="1"/>
  <c r="H124" i="1" s="1"/>
  <c r="I123" i="1"/>
  <c r="K123" i="1" s="1"/>
  <c r="M137" i="1"/>
  <c r="E124" i="1" l="1"/>
  <c r="G124" i="1"/>
  <c r="M138" i="1"/>
  <c r="F124" i="1"/>
  <c r="I124" i="1" l="1"/>
  <c r="L125" i="1"/>
  <c r="H125" i="1" s="1"/>
  <c r="F125" i="1" l="1"/>
  <c r="W57" i="1" s="1"/>
  <c r="K124" i="1"/>
  <c r="E125" i="1"/>
  <c r="G125" i="1"/>
  <c r="X57" i="1" s="1"/>
  <c r="L126" i="1" l="1"/>
  <c r="H126" i="1" s="1"/>
  <c r="M139" i="1"/>
  <c r="I125" i="1"/>
  <c r="G126" i="1" s="1"/>
  <c r="M140" i="1" l="1"/>
  <c r="K125" i="1"/>
  <c r="F126" i="1"/>
  <c r="E126" i="1"/>
  <c r="I126" i="1" l="1"/>
  <c r="L127" i="1"/>
  <c r="H127" i="1" s="1"/>
  <c r="K126" i="1" l="1"/>
  <c r="G127" i="1"/>
  <c r="F127" i="1"/>
  <c r="E127" i="1"/>
  <c r="L128" i="1" l="1"/>
  <c r="H128" i="1" s="1"/>
  <c r="I127" i="1"/>
  <c r="K127" i="1" s="1"/>
  <c r="M141" i="1"/>
  <c r="E128" i="1" l="1"/>
  <c r="G128" i="1"/>
  <c r="F128" i="1"/>
  <c r="M142" i="1" l="1"/>
  <c r="L129" i="1"/>
  <c r="H129" i="1" s="1"/>
  <c r="I128" i="1"/>
  <c r="K128" i="1" s="1"/>
  <c r="F129" i="1" l="1"/>
  <c r="E129" i="1"/>
  <c r="G129" i="1"/>
  <c r="M143" i="1" l="1"/>
  <c r="L130" i="1"/>
  <c r="H130" i="1" s="1"/>
  <c r="I129" i="1"/>
  <c r="K129" i="1" s="1"/>
  <c r="F130" i="1" l="1"/>
  <c r="G130" i="1"/>
  <c r="E130" i="1"/>
  <c r="M144" i="1" l="1"/>
  <c r="L131" i="1"/>
  <c r="H131" i="1" s="1"/>
  <c r="I130" i="1"/>
  <c r="K130" i="1" s="1"/>
  <c r="G131" i="1" l="1"/>
  <c r="F131" i="1"/>
  <c r="E131" i="1"/>
  <c r="M145" i="1" l="1"/>
  <c r="L132" i="1"/>
  <c r="H132" i="1" s="1"/>
  <c r="I131" i="1"/>
  <c r="K131" i="1" s="1"/>
  <c r="F132" i="1" l="1"/>
  <c r="G132" i="1"/>
  <c r="E132" i="1"/>
  <c r="M146" i="1" l="1"/>
  <c r="I132" i="1"/>
  <c r="K132" i="1" s="1"/>
  <c r="L133" i="1"/>
  <c r="H133" i="1" s="1"/>
  <c r="E133" i="1" l="1"/>
  <c r="F133" i="1"/>
  <c r="G133" i="1"/>
  <c r="I133" i="1" l="1"/>
  <c r="G134" i="1" s="1"/>
  <c r="L134" i="1"/>
  <c r="H134" i="1" s="1"/>
  <c r="M147" i="1"/>
  <c r="F134" i="1" l="1"/>
  <c r="M148" i="1"/>
  <c r="K133" i="1"/>
  <c r="E134" i="1"/>
  <c r="I134" i="1" l="1"/>
  <c r="L135" i="1"/>
  <c r="H135" i="1" s="1"/>
  <c r="F135" i="1" l="1"/>
  <c r="K134" i="1"/>
  <c r="G135" i="1"/>
  <c r="E135" i="1"/>
  <c r="M149" i="1" l="1"/>
  <c r="L136" i="1"/>
  <c r="H136" i="1" s="1"/>
  <c r="I135" i="1"/>
  <c r="K135" i="1" s="1"/>
  <c r="F136" i="1" l="1"/>
  <c r="G136" i="1"/>
  <c r="E136" i="1"/>
  <c r="M150" i="1" l="1"/>
  <c r="L137" i="1"/>
  <c r="H137" i="1" s="1"/>
  <c r="I136" i="1"/>
  <c r="K136" i="1" s="1"/>
  <c r="E137" i="1" l="1"/>
  <c r="F137" i="1"/>
  <c r="G137" i="1"/>
  <c r="L138" i="1" l="1"/>
  <c r="H138" i="1" s="1"/>
  <c r="I137" i="1"/>
  <c r="K137" i="1" s="1"/>
  <c r="M151" i="1"/>
  <c r="E138" i="1" l="1"/>
  <c r="G138" i="1"/>
  <c r="F138" i="1"/>
  <c r="L139" i="1" s="1"/>
  <c r="H139" i="1" s="1"/>
  <c r="M152" i="1"/>
  <c r="I138" i="1"/>
  <c r="K138" i="1" s="1"/>
  <c r="G139" i="1" l="1"/>
  <c r="F139" i="1"/>
  <c r="E139" i="1"/>
  <c r="L140" i="1" l="1"/>
  <c r="H140" i="1" s="1"/>
  <c r="I139" i="1"/>
  <c r="K139" i="1" s="1"/>
  <c r="M153" i="1"/>
  <c r="G140" i="1" l="1"/>
  <c r="M154" i="1"/>
  <c r="F140" i="1"/>
  <c r="E140" i="1"/>
  <c r="I140" i="1" l="1"/>
  <c r="E141" i="1" s="1"/>
  <c r="L141" i="1"/>
  <c r="H141" i="1" s="1"/>
  <c r="F141" i="1" l="1"/>
  <c r="I141" i="1" s="1"/>
  <c r="K141" i="1" s="1"/>
  <c r="K140" i="1"/>
  <c r="G141" i="1"/>
  <c r="L142" i="1" l="1"/>
  <c r="H142" i="1" s="1"/>
  <c r="E142" i="1"/>
  <c r="M155" i="1"/>
  <c r="Y58" i="1" s="1"/>
  <c r="G142" i="1"/>
  <c r="F142" i="1"/>
  <c r="I142" i="1" l="1"/>
  <c r="G143" i="1" s="1"/>
  <c r="L143" i="1"/>
  <c r="H143" i="1" s="1"/>
  <c r="F143" i="1" l="1"/>
  <c r="L144" i="1"/>
  <c r="H144" i="1"/>
  <c r="K142" i="1"/>
  <c r="E143" i="1"/>
  <c r="I143" i="1" l="1"/>
  <c r="K143" i="1" l="1"/>
  <c r="F144" i="1"/>
  <c r="G144" i="1"/>
  <c r="E144" i="1"/>
  <c r="L145" i="1" l="1"/>
  <c r="H145" i="1" s="1"/>
  <c r="I144" i="1"/>
  <c r="K144" i="1" s="1"/>
  <c r="F145" i="1" l="1"/>
  <c r="E145" i="1"/>
  <c r="G145" i="1"/>
  <c r="L146" i="1" l="1"/>
  <c r="H146" i="1" s="1"/>
  <c r="I145" i="1"/>
  <c r="K145" i="1" s="1"/>
  <c r="F146" i="1" l="1"/>
  <c r="G146" i="1"/>
  <c r="E146" i="1"/>
  <c r="L147" i="1" l="1"/>
  <c r="H147" i="1" s="1"/>
  <c r="I146" i="1"/>
  <c r="K146" i="1" s="1"/>
  <c r="F147" i="1" l="1"/>
  <c r="E147" i="1"/>
  <c r="G147" i="1"/>
  <c r="L148" i="1" l="1"/>
  <c r="H148" i="1" s="1"/>
  <c r="I147" i="1"/>
  <c r="K147" i="1" s="1"/>
  <c r="F148" i="1" l="1"/>
  <c r="L149" i="1"/>
  <c r="G148" i="1"/>
  <c r="H149" i="1"/>
  <c r="E148" i="1"/>
  <c r="I148" i="1" l="1"/>
  <c r="K148" i="1" l="1"/>
  <c r="F149" i="1"/>
  <c r="G149" i="1"/>
  <c r="E149" i="1"/>
  <c r="I149" i="1" l="1"/>
  <c r="K149" i="1" s="1"/>
  <c r="L150" i="1"/>
  <c r="H150" i="1" s="1"/>
  <c r="F150" i="1" l="1"/>
  <c r="E150" i="1"/>
  <c r="G150" i="1"/>
  <c r="I150" i="1" l="1"/>
  <c r="K150" i="1" s="1"/>
  <c r="L151" i="1"/>
  <c r="H151" i="1" s="1"/>
  <c r="F151" i="1" l="1"/>
  <c r="E151" i="1"/>
  <c r="G151" i="1"/>
  <c r="L152" i="1" l="1"/>
  <c r="H152" i="1" s="1"/>
  <c r="I151" i="1"/>
  <c r="K151" i="1" s="1"/>
  <c r="E152" i="1" l="1"/>
  <c r="G152" i="1"/>
  <c r="F152" i="1"/>
  <c r="L153" i="1" l="1"/>
  <c r="H153" i="1" s="1"/>
  <c r="I152" i="1"/>
  <c r="K152" i="1" l="1"/>
  <c r="G153" i="1"/>
  <c r="E153" i="1"/>
  <c r="F153" i="1"/>
  <c r="L154" i="1" l="1"/>
  <c r="H154" i="1" s="1"/>
  <c r="I153" i="1"/>
  <c r="K153" i="1" s="1"/>
  <c r="E154" i="1"/>
  <c r="G154" i="1" l="1"/>
  <c r="F154" i="1"/>
  <c r="L155" i="1"/>
  <c r="I154" i="1"/>
  <c r="K154" i="1" s="1"/>
  <c r="H155" i="1"/>
  <c r="G155" i="1" l="1"/>
  <c r="X58" i="1" s="1"/>
  <c r="E155" i="1"/>
  <c r="F155" i="1"/>
  <c r="W58" i="1" s="1"/>
  <c r="I155" i="1" l="1"/>
  <c r="K155" i="1" s="1"/>
</calcChain>
</file>

<file path=xl/sharedStrings.xml><?xml version="1.0" encoding="utf-8"?>
<sst xmlns="http://schemas.openxmlformats.org/spreadsheetml/2006/main" count="371" uniqueCount="232">
  <si>
    <t>官方统计数字</t>
    <phoneticPr fontId="1" type="noConversion"/>
  </si>
  <si>
    <t>英国人统计</t>
    <phoneticPr fontId="1" type="noConversion"/>
  </si>
  <si>
    <t>天</t>
    <phoneticPr fontId="1" type="noConversion"/>
  </si>
  <si>
    <t>易感人群（S）</t>
    <phoneticPr fontId="1" type="noConversion"/>
  </si>
  <si>
    <t>总恢复人数（TR）</t>
    <phoneticPr fontId="1" type="noConversion"/>
  </si>
  <si>
    <t>dS（易感人口变化（dS)</t>
    <phoneticPr fontId="1" type="noConversion"/>
  </si>
  <si>
    <t>新增感染dI</t>
    <phoneticPr fontId="1" type="noConversion"/>
  </si>
  <si>
    <t>恢复人数（dR）</t>
    <phoneticPr fontId="1" type="noConversion"/>
  </si>
  <si>
    <t>Dec. 1</t>
    <phoneticPr fontId="1" type="noConversion"/>
  </si>
  <si>
    <t>20% not quarantined</t>
  </si>
  <si>
    <t>Dec. 2</t>
  </si>
  <si>
    <t>time</t>
  </si>
  <si>
    <t>Infected stock(k=1.2)</t>
  </si>
  <si>
    <t>total infected(k=1.2)</t>
  </si>
  <si>
    <t>total death(k=1.2)</t>
  </si>
  <si>
    <t>Dec. 3</t>
  </si>
  <si>
    <t>主要参数（Main Parameters）</t>
    <phoneticPr fontId="1" type="noConversion"/>
  </si>
  <si>
    <t>感染存量</t>
  </si>
  <si>
    <t>总感染数</t>
  </si>
  <si>
    <t>总死亡数</t>
  </si>
  <si>
    <t>Dec. 4</t>
  </si>
  <si>
    <t>Beta</t>
    <phoneticPr fontId="1" type="noConversion"/>
  </si>
  <si>
    <t>接触感染率</t>
    <phoneticPr fontId="1" type="noConversion"/>
  </si>
  <si>
    <t xml:space="preserve">Interaction </t>
    <phoneticPr fontId="1" type="noConversion"/>
  </si>
  <si>
    <t>Jan. 23</t>
  </si>
  <si>
    <t>Dec. 5</t>
  </si>
  <si>
    <t>k0</t>
    <phoneticPr fontId="1" type="noConversion"/>
  </si>
  <si>
    <t>未监管接触人次数 /天</t>
    <phoneticPr fontId="1" type="noConversion"/>
  </si>
  <si>
    <t>14天恢复，1/14</t>
    <phoneticPr fontId="1" type="noConversion"/>
  </si>
  <si>
    <t>Jan. 30</t>
  </si>
  <si>
    <t>Dec. 6</t>
  </si>
  <si>
    <t>Gama</t>
    <phoneticPr fontId="1" type="noConversion"/>
  </si>
  <si>
    <t>恢复率</t>
    <phoneticPr fontId="1" type="noConversion"/>
  </si>
  <si>
    <t>Feb. 29</t>
  </si>
  <si>
    <t>Dec. 7</t>
  </si>
  <si>
    <t>Death</t>
    <phoneticPr fontId="1" type="noConversion"/>
  </si>
  <si>
    <t>Death rate</t>
    <phoneticPr fontId="1" type="noConversion"/>
  </si>
  <si>
    <t>Mar. 31</t>
  </si>
  <si>
    <t>Dec. 8</t>
    <phoneticPr fontId="1" type="noConversion"/>
  </si>
  <si>
    <t>Apr. 30</t>
  </si>
  <si>
    <t>Dec. 9</t>
  </si>
  <si>
    <t>Dec. 10</t>
  </si>
  <si>
    <t>Dec. 11</t>
  </si>
  <si>
    <t>Dec. 12</t>
  </si>
  <si>
    <t>英国18号</t>
    <phoneticPr fontId="1" type="noConversion"/>
  </si>
  <si>
    <t>Dec. 13</t>
  </si>
  <si>
    <t>中国确认</t>
    <phoneticPr fontId="1" type="noConversion"/>
  </si>
  <si>
    <t>Dec. 14</t>
  </si>
  <si>
    <t>中国疑似</t>
    <phoneticPr fontId="1" type="noConversion"/>
  </si>
  <si>
    <t>Dec. 15</t>
  </si>
  <si>
    <t>Dec. 16</t>
  </si>
  <si>
    <t>Dec. 17</t>
  </si>
  <si>
    <t>Dec. 18</t>
  </si>
  <si>
    <t>Dec. 19</t>
  </si>
  <si>
    <t>Dec. 20</t>
  </si>
  <si>
    <t>Dec. 21</t>
  </si>
  <si>
    <t>Dec. 22</t>
  </si>
  <si>
    <t>Dec. 23</t>
  </si>
  <si>
    <t>Dec. 24</t>
  </si>
  <si>
    <t>Dec. 25</t>
  </si>
  <si>
    <t>Dec. 26</t>
  </si>
  <si>
    <t>Dec. 27</t>
  </si>
  <si>
    <t>Dec. 28</t>
  </si>
  <si>
    <t>Dec. 29</t>
  </si>
  <si>
    <t>Dec. 30</t>
  </si>
  <si>
    <t>Dec. 31</t>
  </si>
  <si>
    <t>Jan.1</t>
    <phoneticPr fontId="1" type="noConversion"/>
  </si>
  <si>
    <t>Jan.2</t>
  </si>
  <si>
    <t>Jan.3</t>
  </si>
  <si>
    <t>Jan.4</t>
  </si>
  <si>
    <t>Jan.5</t>
  </si>
  <si>
    <t>Jan.6</t>
  </si>
  <si>
    <t>Jan.7</t>
  </si>
  <si>
    <t>Jan.8</t>
  </si>
  <si>
    <t>Jan.9</t>
  </si>
  <si>
    <t>Jan.10</t>
  </si>
  <si>
    <t>Jan.11</t>
  </si>
  <si>
    <t>Jan.12</t>
  </si>
  <si>
    <t>Jan.13</t>
  </si>
  <si>
    <t>Jan.14</t>
  </si>
  <si>
    <t>Jan.15</t>
  </si>
  <si>
    <t>Jan.16</t>
  </si>
  <si>
    <t>Jan.17</t>
  </si>
  <si>
    <t>Jan.18</t>
  </si>
  <si>
    <t>Jan.19</t>
  </si>
  <si>
    <t>未来预估</t>
    <phoneticPr fontId="1" type="noConversion"/>
  </si>
  <si>
    <t>Jan.20</t>
  </si>
  <si>
    <t>Jan.21</t>
  </si>
  <si>
    <t>Jan.22</t>
  </si>
  <si>
    <t>Jan.23</t>
  </si>
  <si>
    <t>Jan.24</t>
  </si>
  <si>
    <t>total</t>
    <phoneticPr fontId="1" type="noConversion"/>
  </si>
  <si>
    <t>Jan.25</t>
  </si>
  <si>
    <r>
      <t>1377</t>
    </r>
    <r>
      <rPr>
        <sz val="7"/>
        <color rgb="FF333333"/>
        <rFont val="Segoe UI"/>
        <family val="2"/>
      </rPr>
      <t xml:space="preserve"> 例 疑似 </t>
    </r>
    <r>
      <rPr>
        <sz val="7"/>
        <color rgb="FF4169E2"/>
        <rFont val="Segoe UI"/>
        <family val="2"/>
      </rPr>
      <t>1983</t>
    </r>
  </si>
  <si>
    <t>Jan.26</t>
  </si>
  <si>
    <t>Jan.27</t>
  </si>
  <si>
    <t>Jan.28</t>
  </si>
  <si>
    <t>Jan.29</t>
  </si>
  <si>
    <t>Jan.30</t>
  </si>
  <si>
    <t>Jan.31</t>
  </si>
  <si>
    <t>Feb.1</t>
    <phoneticPr fontId="1" type="noConversion"/>
  </si>
  <si>
    <t>Feb.2</t>
  </si>
  <si>
    <t>Feb.3</t>
  </si>
  <si>
    <t>Feb.4</t>
  </si>
  <si>
    <t>Feb.5</t>
  </si>
  <si>
    <t>Feb.6</t>
  </si>
  <si>
    <t>Feb.7</t>
  </si>
  <si>
    <t>Feb.8</t>
  </si>
  <si>
    <t>Feb.9</t>
  </si>
  <si>
    <t>Feb.10</t>
  </si>
  <si>
    <t>Feb.11</t>
  </si>
  <si>
    <t>Feb.12</t>
  </si>
  <si>
    <t>Feb.13</t>
  </si>
  <si>
    <t>Feb.14</t>
  </si>
  <si>
    <t>Feb.15</t>
  </si>
  <si>
    <t>Feb.16</t>
  </si>
  <si>
    <t>Feb.17</t>
  </si>
  <si>
    <t>Feb.18</t>
  </si>
  <si>
    <t>Feb.19</t>
  </si>
  <si>
    <t>Feb.20</t>
  </si>
  <si>
    <t>Feb.21</t>
  </si>
  <si>
    <t>Feb.22</t>
  </si>
  <si>
    <t>Feb.23</t>
  </si>
  <si>
    <t>Feb.24</t>
  </si>
  <si>
    <t>Feb.25</t>
  </si>
  <si>
    <t>Feb.26</t>
  </si>
  <si>
    <t>Feb.27</t>
  </si>
  <si>
    <t>Feb.28</t>
  </si>
  <si>
    <t>Feb.29</t>
  </si>
  <si>
    <t>Mar.1</t>
    <phoneticPr fontId="1" type="noConversion"/>
  </si>
  <si>
    <t>Mar.2</t>
  </si>
  <si>
    <t>Mar.3</t>
  </si>
  <si>
    <t>Mar.4</t>
  </si>
  <si>
    <t>Mar.5</t>
  </si>
  <si>
    <t>Mar.6</t>
  </si>
  <si>
    <t>Mar.7</t>
  </si>
  <si>
    <t>Mar.8</t>
  </si>
  <si>
    <t>Mar.9</t>
  </si>
  <si>
    <t>Mar.10</t>
  </si>
  <si>
    <t>Mar.11</t>
  </si>
  <si>
    <t>Mar.12</t>
  </si>
  <si>
    <t>Mar.13</t>
  </si>
  <si>
    <t>Mar.14</t>
  </si>
  <si>
    <t>Mar.15</t>
  </si>
  <si>
    <t>Mar.16</t>
  </si>
  <si>
    <t>Mar.17</t>
  </si>
  <si>
    <t>Mar.18</t>
  </si>
  <si>
    <t>Mar.19</t>
  </si>
  <si>
    <t>Mar.20</t>
  </si>
  <si>
    <t>Mar.21</t>
  </si>
  <si>
    <t>Mar.22</t>
  </si>
  <si>
    <t>Mar.23</t>
  </si>
  <si>
    <t>Mar.24</t>
  </si>
  <si>
    <t>Mar.25</t>
  </si>
  <si>
    <t>Mar.26</t>
  </si>
  <si>
    <t>Mar.27</t>
  </si>
  <si>
    <t>Mar.28</t>
  </si>
  <si>
    <t>Mar.29</t>
  </si>
  <si>
    <t>Mar.30</t>
  </si>
  <si>
    <t>Mar.31</t>
  </si>
  <si>
    <t>Apr.1</t>
    <phoneticPr fontId="1" type="noConversion"/>
  </si>
  <si>
    <t>Apr.2</t>
  </si>
  <si>
    <t>Apr.3</t>
  </si>
  <si>
    <t>Apr.4</t>
  </si>
  <si>
    <t>Apr.5</t>
  </si>
  <si>
    <t>Apr.6</t>
  </si>
  <si>
    <t>Apr.7</t>
  </si>
  <si>
    <t>Apr.8</t>
  </si>
  <si>
    <t>Apr.9</t>
  </si>
  <si>
    <t>Apr.10</t>
  </si>
  <si>
    <t>Apr.11</t>
  </si>
  <si>
    <t>Apr.12</t>
  </si>
  <si>
    <t>Apr.13</t>
  </si>
  <si>
    <t>Apr.14</t>
  </si>
  <si>
    <t>Apr.15</t>
  </si>
  <si>
    <t>Apr.16</t>
  </si>
  <si>
    <t>Apr.17</t>
  </si>
  <si>
    <t>Apr.18</t>
  </si>
  <si>
    <t>Apr.19</t>
  </si>
  <si>
    <t>Apr.20</t>
  </si>
  <si>
    <t>Apr.21</t>
  </si>
  <si>
    <t>Apr.22</t>
  </si>
  <si>
    <t>Apr.23</t>
  </si>
  <si>
    <t>Apr.24</t>
  </si>
  <si>
    <t>Apr.25</t>
  </si>
  <si>
    <t>Apr.26</t>
  </si>
  <si>
    <t>Apr.27</t>
  </si>
  <si>
    <t>Apr.28</t>
  </si>
  <si>
    <t>Apr.29</t>
  </si>
  <si>
    <t>Apr.30</t>
  </si>
  <si>
    <t>100%  quarantined</t>
    <phoneticPr fontId="1" type="noConversion"/>
  </si>
  <si>
    <t>90%  quarantined</t>
    <phoneticPr fontId="1" type="noConversion"/>
  </si>
  <si>
    <t>80% quarantined</t>
    <phoneticPr fontId="1" type="noConversion"/>
  </si>
  <si>
    <t>100%隔离</t>
    <phoneticPr fontId="1" type="noConversion"/>
  </si>
  <si>
    <t>90%隔离</t>
    <phoneticPr fontId="1" type="noConversion"/>
  </si>
  <si>
    <t>80%隔离</t>
    <phoneticPr fontId="1" type="noConversion"/>
  </si>
  <si>
    <t>70% quarantined</t>
    <phoneticPr fontId="1" type="noConversion"/>
  </si>
  <si>
    <t>k=1</t>
    <phoneticPr fontId="1" type="noConversion"/>
  </si>
  <si>
    <t>k=1.4</t>
    <phoneticPr fontId="1" type="noConversion"/>
  </si>
  <si>
    <t>K=1.8</t>
    <phoneticPr fontId="1" type="noConversion"/>
  </si>
  <si>
    <t>K=2.2</t>
    <phoneticPr fontId="1" type="noConversion"/>
  </si>
  <si>
    <t>70%隔离</t>
    <phoneticPr fontId="1" type="noConversion"/>
  </si>
  <si>
    <t>K=2.6</t>
    <phoneticPr fontId="1" type="noConversion"/>
  </si>
  <si>
    <t>60%隔离</t>
    <phoneticPr fontId="1" type="noConversion"/>
  </si>
  <si>
    <t>60% quarantined</t>
    <phoneticPr fontId="1" type="noConversion"/>
  </si>
  <si>
    <t>50% quarantined</t>
    <phoneticPr fontId="1" type="noConversion"/>
  </si>
  <si>
    <t>50%隔离</t>
    <phoneticPr fontId="1" type="noConversion"/>
  </si>
  <si>
    <t>K=3</t>
    <phoneticPr fontId="1" type="noConversion"/>
  </si>
  <si>
    <t>total death</t>
  </si>
  <si>
    <t>total infected</t>
    <phoneticPr fontId="1" type="noConversion"/>
  </si>
  <si>
    <t>Infected stock</t>
    <phoneticPr fontId="1" type="noConversion"/>
  </si>
  <si>
    <t>k=3.4</t>
    <phoneticPr fontId="1" type="noConversion"/>
  </si>
  <si>
    <t>k=3.8</t>
    <phoneticPr fontId="1" type="noConversion"/>
  </si>
  <si>
    <t>K=4.2</t>
    <phoneticPr fontId="1" type="noConversion"/>
  </si>
  <si>
    <t>K=4.6</t>
    <phoneticPr fontId="1" type="noConversion"/>
  </si>
  <si>
    <t>K=5</t>
    <phoneticPr fontId="1" type="noConversion"/>
  </si>
  <si>
    <t>40 %  quarantined</t>
    <phoneticPr fontId="1" type="noConversion"/>
  </si>
  <si>
    <t>40%隔离</t>
    <phoneticPr fontId="1" type="noConversion"/>
  </si>
  <si>
    <t>30%隔离</t>
    <phoneticPr fontId="1" type="noConversion"/>
  </si>
  <si>
    <t>30%  quarantined</t>
    <phoneticPr fontId="1" type="noConversion"/>
  </si>
  <si>
    <t>20% quarantined</t>
    <phoneticPr fontId="1" type="noConversion"/>
  </si>
  <si>
    <t>20%隔离</t>
    <phoneticPr fontId="1" type="noConversion"/>
  </si>
  <si>
    <t>10% quarantined</t>
    <phoneticPr fontId="1" type="noConversion"/>
  </si>
  <si>
    <t>10%隔离</t>
    <phoneticPr fontId="1" type="noConversion"/>
  </si>
  <si>
    <t>No quarantined</t>
    <phoneticPr fontId="1" type="noConversion"/>
  </si>
  <si>
    <t>无隔离</t>
    <phoneticPr fontId="1" type="noConversion"/>
  </si>
  <si>
    <t>(Adjust the k0 parameter)</t>
    <phoneticPr fontId="1" type="noConversion"/>
  </si>
  <si>
    <t>K0</t>
    <phoneticPr fontId="1" type="noConversion"/>
  </si>
  <si>
    <t xml:space="preserve">% Qurantined </t>
    <phoneticPr fontId="1" type="noConversion"/>
  </si>
  <si>
    <t>Total Infected 总感染人数总量（TI）</t>
    <phoneticPr fontId="1" type="noConversion"/>
  </si>
  <si>
    <t>Infected stock 感染人数存量（I）</t>
    <phoneticPr fontId="1" type="noConversion"/>
  </si>
  <si>
    <t>总死亡人数（total death）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</si>
</sst>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000000"/>
      <name val="DengXian"/>
      <family val="3"/>
      <charset val="134"/>
    </font>
    <font>
      <sz val="7"/>
      <color rgb="FF4169E2"/>
      <name val="Segoe UI"/>
      <family val="2"/>
    </font>
    <font>
      <sz val="6"/>
      <color rgb="FF222222"/>
      <name val="Arial"/>
      <family val="2"/>
    </font>
    <font>
      <sz val="6"/>
      <color rgb="FF4A4A4A"/>
      <name val="微软雅黑"/>
      <family val="2"/>
      <charset val="134"/>
    </font>
    <font>
      <sz val="6"/>
      <color rgb="FF222222"/>
      <name val="Microsoft YaHei"/>
      <family val="2"/>
      <charset val="134"/>
    </font>
    <font>
      <sz val="7"/>
      <color rgb="FF333333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0" fillId="4" borderId="0" xfId="0" applyFill="1">
      <alignment vertical="center"/>
    </xf>
    <xf numFmtId="176" fontId="0" fillId="4" borderId="0" xfId="0" applyNumberFormat="1" applyFill="1">
      <alignment vertical="center"/>
    </xf>
    <xf numFmtId="3" fontId="5" fillId="2" borderId="0" xfId="0" applyNumberFormat="1" applyFont="1" applyFill="1">
      <alignment vertical="center"/>
    </xf>
    <xf numFmtId="0" fontId="6" fillId="0" borderId="0" xfId="0" applyFont="1" applyAlignment="1">
      <alignment vertical="center" wrapText="1"/>
    </xf>
    <xf numFmtId="177" fontId="0" fillId="0" borderId="0" xfId="0" applyNumberFormat="1">
      <alignment vertical="center"/>
    </xf>
    <xf numFmtId="0" fontId="0" fillId="5" borderId="0" xfId="0" applyFill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right" vertical="center"/>
    </xf>
    <xf numFmtId="176" fontId="2" fillId="5" borderId="6" xfId="0" applyNumberFormat="1" applyFont="1" applyFill="1" applyBorder="1" applyAlignment="1">
      <alignment horizontal="right" vertical="center"/>
    </xf>
    <xf numFmtId="0" fontId="0" fillId="0" borderId="7" xfId="0" applyBorder="1">
      <alignment vertical="center"/>
    </xf>
    <xf numFmtId="177" fontId="0" fillId="0" borderId="7" xfId="0" applyNumberFormat="1" applyBorder="1">
      <alignment vertical="center"/>
    </xf>
    <xf numFmtId="177" fontId="2" fillId="3" borderId="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Projection</a:t>
            </a:r>
            <a:r>
              <a:rPr lang="en-US" altLang="zh-CN" baseline="0"/>
              <a:t> of </a:t>
            </a:r>
            <a:r>
              <a:rPr lang="en-US" altLang="zh-CN"/>
              <a:t>Infected</a:t>
            </a:r>
            <a:r>
              <a:rPr lang="en-US" altLang="zh-CN" baseline="0"/>
              <a:t> and death of Coronavirus in China (95% quarantined)</a:t>
            </a:r>
            <a:endParaRPr lang="en-US" altLang="zh-CN"/>
          </a:p>
        </c:rich>
      </c:tx>
      <c:layout>
        <c:manualLayout>
          <c:xMode val="edge"/>
          <c:yMode val="edge"/>
          <c:x val="0.13086817441065043"/>
          <c:y val="5.1150908875125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Model!$F$1</c:f>
              <c:strCache>
                <c:ptCount val="1"/>
                <c:pt idx="0">
                  <c:v>Infected stock 感染人数存量（I）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Model!$A$2:$A$155</c:f>
              <c:strCache>
                <c:ptCount val="154"/>
                <c:pt idx="0">
                  <c:v>Dec. 1</c:v>
                </c:pt>
                <c:pt idx="1">
                  <c:v>Dec. 2</c:v>
                </c:pt>
                <c:pt idx="2">
                  <c:v>Dec. 3</c:v>
                </c:pt>
                <c:pt idx="3">
                  <c:v>Dec. 4</c:v>
                </c:pt>
                <c:pt idx="4">
                  <c:v>Dec. 5</c:v>
                </c:pt>
                <c:pt idx="5">
                  <c:v>Dec. 6</c:v>
                </c:pt>
                <c:pt idx="6">
                  <c:v>Dec. 7</c:v>
                </c:pt>
                <c:pt idx="7">
                  <c:v>Dec. 8</c:v>
                </c:pt>
                <c:pt idx="8">
                  <c:v>Dec. 9</c:v>
                </c:pt>
                <c:pt idx="9">
                  <c:v>Dec. 10</c:v>
                </c:pt>
                <c:pt idx="10">
                  <c:v>Dec. 11</c:v>
                </c:pt>
                <c:pt idx="11">
                  <c:v>Dec. 12</c:v>
                </c:pt>
                <c:pt idx="12">
                  <c:v>Dec. 13</c:v>
                </c:pt>
                <c:pt idx="13">
                  <c:v>Dec. 14</c:v>
                </c:pt>
                <c:pt idx="14">
                  <c:v>Dec. 15</c:v>
                </c:pt>
                <c:pt idx="15">
                  <c:v>Dec. 16</c:v>
                </c:pt>
                <c:pt idx="16">
                  <c:v>Dec. 17</c:v>
                </c:pt>
                <c:pt idx="17">
                  <c:v>Dec. 18</c:v>
                </c:pt>
                <c:pt idx="18">
                  <c:v>Dec. 19</c:v>
                </c:pt>
                <c:pt idx="19">
                  <c:v>Dec. 20</c:v>
                </c:pt>
                <c:pt idx="20">
                  <c:v>Dec. 21</c:v>
                </c:pt>
                <c:pt idx="21">
                  <c:v>Dec. 22</c:v>
                </c:pt>
                <c:pt idx="22">
                  <c:v>Dec. 23</c:v>
                </c:pt>
                <c:pt idx="23">
                  <c:v>Dec. 24</c:v>
                </c:pt>
                <c:pt idx="24">
                  <c:v>Dec. 25</c:v>
                </c:pt>
                <c:pt idx="25">
                  <c:v>Dec. 26</c:v>
                </c:pt>
                <c:pt idx="26">
                  <c:v>Dec. 27</c:v>
                </c:pt>
                <c:pt idx="27">
                  <c:v>Dec. 28</c:v>
                </c:pt>
                <c:pt idx="28">
                  <c:v>Dec. 29</c:v>
                </c:pt>
                <c:pt idx="29">
                  <c:v>Dec. 30</c:v>
                </c:pt>
                <c:pt idx="30">
                  <c:v>Dec. 31</c:v>
                </c:pt>
                <c:pt idx="31">
                  <c:v>Jan.1</c:v>
                </c:pt>
                <c:pt idx="32">
                  <c:v>Jan.2</c:v>
                </c:pt>
                <c:pt idx="33">
                  <c:v>Jan.3</c:v>
                </c:pt>
                <c:pt idx="34">
                  <c:v>Jan.4</c:v>
                </c:pt>
                <c:pt idx="35">
                  <c:v>Jan.5</c:v>
                </c:pt>
                <c:pt idx="36">
                  <c:v>Jan.6</c:v>
                </c:pt>
                <c:pt idx="37">
                  <c:v>Jan.7</c:v>
                </c:pt>
                <c:pt idx="38">
                  <c:v>Jan.8</c:v>
                </c:pt>
                <c:pt idx="39">
                  <c:v>Jan.9</c:v>
                </c:pt>
                <c:pt idx="40">
                  <c:v>Jan.10</c:v>
                </c:pt>
                <c:pt idx="41">
                  <c:v>Jan.11</c:v>
                </c:pt>
                <c:pt idx="42">
                  <c:v>Jan.12</c:v>
                </c:pt>
                <c:pt idx="43">
                  <c:v>Jan.13</c:v>
                </c:pt>
                <c:pt idx="44">
                  <c:v>Jan.14</c:v>
                </c:pt>
                <c:pt idx="45">
                  <c:v>Jan.15</c:v>
                </c:pt>
                <c:pt idx="46">
                  <c:v>Jan.16</c:v>
                </c:pt>
                <c:pt idx="47">
                  <c:v>Jan.17</c:v>
                </c:pt>
                <c:pt idx="48">
                  <c:v>Jan.18</c:v>
                </c:pt>
                <c:pt idx="49">
                  <c:v>Jan.19</c:v>
                </c:pt>
                <c:pt idx="50">
                  <c:v>Jan.20</c:v>
                </c:pt>
                <c:pt idx="51">
                  <c:v>Jan.21</c:v>
                </c:pt>
                <c:pt idx="52">
                  <c:v>Jan.22</c:v>
                </c:pt>
                <c:pt idx="53">
                  <c:v>Jan.23</c:v>
                </c:pt>
                <c:pt idx="56">
                  <c:v>Jan.24</c:v>
                </c:pt>
                <c:pt idx="57">
                  <c:v>Jan.25</c:v>
                </c:pt>
                <c:pt idx="58">
                  <c:v>Jan.26</c:v>
                </c:pt>
                <c:pt idx="59">
                  <c:v>Jan.27</c:v>
                </c:pt>
                <c:pt idx="60">
                  <c:v>Jan.28</c:v>
                </c:pt>
                <c:pt idx="61">
                  <c:v>Jan.29</c:v>
                </c:pt>
                <c:pt idx="62">
                  <c:v>Jan.30</c:v>
                </c:pt>
                <c:pt idx="63">
                  <c:v>Jan.31</c:v>
                </c:pt>
                <c:pt idx="64">
                  <c:v>Feb.1</c:v>
                </c:pt>
                <c:pt idx="65">
                  <c:v>Feb.2</c:v>
                </c:pt>
                <c:pt idx="66">
                  <c:v>Feb.3</c:v>
                </c:pt>
                <c:pt idx="67">
                  <c:v>Feb.4</c:v>
                </c:pt>
                <c:pt idx="68">
                  <c:v>Feb.5</c:v>
                </c:pt>
                <c:pt idx="69">
                  <c:v>Feb.6</c:v>
                </c:pt>
                <c:pt idx="70">
                  <c:v>Feb.7</c:v>
                </c:pt>
                <c:pt idx="71">
                  <c:v>Feb.8</c:v>
                </c:pt>
                <c:pt idx="72">
                  <c:v>Feb.9</c:v>
                </c:pt>
                <c:pt idx="73">
                  <c:v>Feb.10</c:v>
                </c:pt>
                <c:pt idx="74">
                  <c:v>Feb.11</c:v>
                </c:pt>
                <c:pt idx="75">
                  <c:v>Feb.12</c:v>
                </c:pt>
                <c:pt idx="76">
                  <c:v>Feb.13</c:v>
                </c:pt>
                <c:pt idx="77">
                  <c:v>Feb.14</c:v>
                </c:pt>
                <c:pt idx="78">
                  <c:v>Feb.15</c:v>
                </c:pt>
                <c:pt idx="79">
                  <c:v>Feb.16</c:v>
                </c:pt>
                <c:pt idx="80">
                  <c:v>Feb.17</c:v>
                </c:pt>
                <c:pt idx="81">
                  <c:v>Feb.18</c:v>
                </c:pt>
                <c:pt idx="82">
                  <c:v>Feb.19</c:v>
                </c:pt>
                <c:pt idx="83">
                  <c:v>Feb.20</c:v>
                </c:pt>
                <c:pt idx="84">
                  <c:v>Feb.21</c:v>
                </c:pt>
                <c:pt idx="85">
                  <c:v>Feb.22</c:v>
                </c:pt>
                <c:pt idx="86">
                  <c:v>Feb.23</c:v>
                </c:pt>
                <c:pt idx="87">
                  <c:v>Feb.24</c:v>
                </c:pt>
                <c:pt idx="88">
                  <c:v>Feb.25</c:v>
                </c:pt>
                <c:pt idx="89">
                  <c:v>Feb.26</c:v>
                </c:pt>
                <c:pt idx="90">
                  <c:v>Feb.27</c:v>
                </c:pt>
                <c:pt idx="91">
                  <c:v>Feb.28</c:v>
                </c:pt>
                <c:pt idx="92">
                  <c:v>Feb.29</c:v>
                </c:pt>
                <c:pt idx="93">
                  <c:v>Mar.1</c:v>
                </c:pt>
                <c:pt idx="94">
                  <c:v>Mar.2</c:v>
                </c:pt>
                <c:pt idx="95">
                  <c:v>Mar.3</c:v>
                </c:pt>
                <c:pt idx="96">
                  <c:v>Mar.4</c:v>
                </c:pt>
                <c:pt idx="97">
                  <c:v>Mar.5</c:v>
                </c:pt>
                <c:pt idx="98">
                  <c:v>Mar.6</c:v>
                </c:pt>
                <c:pt idx="99">
                  <c:v>Mar.7</c:v>
                </c:pt>
                <c:pt idx="100">
                  <c:v>Mar.8</c:v>
                </c:pt>
                <c:pt idx="101">
                  <c:v>Mar.9</c:v>
                </c:pt>
                <c:pt idx="102">
                  <c:v>Mar.10</c:v>
                </c:pt>
                <c:pt idx="103">
                  <c:v>Mar.11</c:v>
                </c:pt>
                <c:pt idx="104">
                  <c:v>Mar.12</c:v>
                </c:pt>
                <c:pt idx="105">
                  <c:v>Mar.13</c:v>
                </c:pt>
                <c:pt idx="106">
                  <c:v>Mar.14</c:v>
                </c:pt>
                <c:pt idx="107">
                  <c:v>Mar.15</c:v>
                </c:pt>
                <c:pt idx="108">
                  <c:v>Mar.16</c:v>
                </c:pt>
                <c:pt idx="109">
                  <c:v>Mar.17</c:v>
                </c:pt>
                <c:pt idx="110">
                  <c:v>Mar.18</c:v>
                </c:pt>
                <c:pt idx="111">
                  <c:v>Mar.19</c:v>
                </c:pt>
                <c:pt idx="112">
                  <c:v>Mar.20</c:v>
                </c:pt>
                <c:pt idx="113">
                  <c:v>Mar.21</c:v>
                </c:pt>
                <c:pt idx="114">
                  <c:v>Mar.22</c:v>
                </c:pt>
                <c:pt idx="115">
                  <c:v>Mar.23</c:v>
                </c:pt>
                <c:pt idx="116">
                  <c:v>Mar.24</c:v>
                </c:pt>
                <c:pt idx="117">
                  <c:v>Mar.25</c:v>
                </c:pt>
                <c:pt idx="118">
                  <c:v>Mar.26</c:v>
                </c:pt>
                <c:pt idx="119">
                  <c:v>Mar.27</c:v>
                </c:pt>
                <c:pt idx="120">
                  <c:v>Mar.28</c:v>
                </c:pt>
                <c:pt idx="121">
                  <c:v>Mar.29</c:v>
                </c:pt>
                <c:pt idx="122">
                  <c:v>Mar.30</c:v>
                </c:pt>
                <c:pt idx="123">
                  <c:v>Mar.31</c:v>
                </c:pt>
                <c:pt idx="124">
                  <c:v>Apr.1</c:v>
                </c:pt>
                <c:pt idx="125">
                  <c:v>Apr.2</c:v>
                </c:pt>
                <c:pt idx="126">
                  <c:v>Apr.3</c:v>
                </c:pt>
                <c:pt idx="127">
                  <c:v>Apr.4</c:v>
                </c:pt>
                <c:pt idx="128">
                  <c:v>Apr.5</c:v>
                </c:pt>
                <c:pt idx="129">
                  <c:v>Apr.6</c:v>
                </c:pt>
                <c:pt idx="130">
                  <c:v>Apr.7</c:v>
                </c:pt>
                <c:pt idx="131">
                  <c:v>Apr.8</c:v>
                </c:pt>
                <c:pt idx="132">
                  <c:v>Apr.9</c:v>
                </c:pt>
                <c:pt idx="133">
                  <c:v>Apr.10</c:v>
                </c:pt>
                <c:pt idx="134">
                  <c:v>Apr.11</c:v>
                </c:pt>
                <c:pt idx="135">
                  <c:v>Apr.12</c:v>
                </c:pt>
                <c:pt idx="136">
                  <c:v>Apr.13</c:v>
                </c:pt>
                <c:pt idx="137">
                  <c:v>Apr.14</c:v>
                </c:pt>
                <c:pt idx="138">
                  <c:v>Apr.15</c:v>
                </c:pt>
                <c:pt idx="139">
                  <c:v>Apr.16</c:v>
                </c:pt>
                <c:pt idx="140">
                  <c:v>Apr.17</c:v>
                </c:pt>
                <c:pt idx="141">
                  <c:v>Apr.18</c:v>
                </c:pt>
                <c:pt idx="142">
                  <c:v>Apr.19</c:v>
                </c:pt>
                <c:pt idx="143">
                  <c:v>Apr.20</c:v>
                </c:pt>
                <c:pt idx="144">
                  <c:v>Apr.21</c:v>
                </c:pt>
                <c:pt idx="145">
                  <c:v>Apr.22</c:v>
                </c:pt>
                <c:pt idx="146">
                  <c:v>Apr.23</c:v>
                </c:pt>
                <c:pt idx="147">
                  <c:v>Apr.24</c:v>
                </c:pt>
                <c:pt idx="148">
                  <c:v>Apr.25</c:v>
                </c:pt>
                <c:pt idx="149">
                  <c:v>Apr.26</c:v>
                </c:pt>
                <c:pt idx="150">
                  <c:v>Apr.27</c:v>
                </c:pt>
                <c:pt idx="151">
                  <c:v>Apr.28</c:v>
                </c:pt>
                <c:pt idx="152">
                  <c:v>Apr.29</c:v>
                </c:pt>
                <c:pt idx="153">
                  <c:v>Apr.30</c:v>
                </c:pt>
              </c:strCache>
            </c:strRef>
          </c:cat>
          <c:val>
            <c:numRef>
              <c:f>Model!$F$2:$F$184</c:f>
              <c:numCache>
                <c:formatCode>0_ </c:formatCode>
                <c:ptCount val="183"/>
                <c:pt idx="0">
                  <c:v>1</c:v>
                </c:pt>
                <c:pt idx="1">
                  <c:v>1.2503249772431819</c:v>
                </c:pt>
                <c:pt idx="2">
                  <c:v>1.4740036146496196</c:v>
                </c:pt>
                <c:pt idx="3">
                  <c:v>1.737697544572629</c:v>
                </c:pt>
                <c:pt idx="4">
                  <c:v>2.048565352822532</c:v>
                </c:pt>
                <c:pt idx="5">
                  <c:v>2.4150462677777456</c:v>
                </c:pt>
                <c:pt idx="6">
                  <c:v>2.8470892616317962</c:v>
                </c:pt>
                <c:pt idx="7">
                  <c:v>3.3564231365898358</c:v>
                </c:pt>
                <c:pt idx="8">
                  <c:v>3.9568749279015996</c:v>
                </c:pt>
                <c:pt idx="9">
                  <c:v>4.6647452671981542</c:v>
                </c:pt>
                <c:pt idx="10">
                  <c:v>5.4992508957907145</c:v>
                </c:pt>
                <c:pt idx="11">
                  <c:v>6.4830463403519438</c:v>
                </c:pt>
                <c:pt idx="12">
                  <c:v>7.6428389121966731</c:v>
                </c:pt>
                <c:pt idx="13">
                  <c:v>9.0101137245163194</c:v>
                </c:pt>
                <c:pt idx="14">
                  <c:v>10.621988408128939</c:v>
                </c:pt>
                <c:pt idx="15">
                  <c:v>12.522220726598814</c:v>
                </c:pt>
                <c:pt idx="16">
                  <c:v>14.762396441447928</c:v>
                </c:pt>
                <c:pt idx="17">
                  <c:v>17.403329670181222</c:v>
                </c:pt>
                <c:pt idx="18">
                  <c:v>20.516713746638949</c:v>
                </c:pt>
                <c:pt idx="19">
                  <c:v>24.187067391126188</c:v>
                </c:pt>
                <c:pt idx="20">
                  <c:v>28.514029011119678</c:v>
                </c:pt>
                <c:pt idx="21">
                  <c:v>33.615061399270822</c:v>
                </c:pt>
                <c:pt idx="22">
                  <c:v>39.628640229805747</c:v>
                </c:pt>
                <c:pt idx="23">
                  <c:v>46.718012878792265</c:v>
                </c:pt>
                <c:pt idx="24">
                  <c:v>55.075629563354127</c:v>
                </c:pt>
                <c:pt idx="25">
                  <c:v>64.928367028283759</c:v>
                </c:pt>
                <c:pt idx="26">
                  <c:v>76.543686498621085</c:v>
                </c:pt>
                <c:pt idx="27">
                  <c:v>90.236892944244801</c:v>
                </c:pt>
                <c:pt idx="28">
                  <c:v>106.37969255107026</c:v>
                </c:pt>
                <c:pt idx="29">
                  <c:v>125.41028046799946</c:v>
                </c:pt>
                <c:pt idx="30">
                  <c:v>147.84523234674882</c:v>
                </c:pt>
                <c:pt idx="31">
                  <c:v>174.29352202791318</c:v>
                </c:pt>
                <c:pt idx="32">
                  <c:v>205.47304526245568</c:v>
                </c:pt>
                <c:pt idx="33">
                  <c:v>242.23009713514202</c:v>
                </c:pt>
                <c:pt idx="34">
                  <c:v>285.56233068737754</c:v>
                </c:pt>
                <c:pt idx="35">
                  <c:v>336.64581824993786</c:v>
                </c:pt>
                <c:pt idx="36">
                  <c:v>396.86694768961513</c:v>
                </c:pt>
                <c:pt idx="37">
                  <c:v>467.86001607810368</c:v>
                </c:pt>
                <c:pt idx="38">
                  <c:v>551.55153664005582</c:v>
                </c:pt>
                <c:pt idx="39">
                  <c:v>650.21245524881351</c:v>
                </c:pt>
                <c:pt idx="40">
                  <c:v>766.51968490999752</c:v>
                </c:pt>
                <c:pt idx="41">
                  <c:v>903.62861608615367</c:v>
                </c:pt>
                <c:pt idx="42">
                  <c:v>1065.2585537537918</c:v>
                </c:pt>
                <c:pt idx="43">
                  <c:v>1255.7933761647803</c:v>
                </c:pt>
                <c:pt idx="44">
                  <c:v>1480.4001140009973</c:v>
                </c:pt>
                <c:pt idx="45">
                  <c:v>1745.1686218865123</c:v>
                </c:pt>
                <c:pt idx="46">
                  <c:v>2057.2760684624077</c:v>
                </c:pt>
                <c:pt idx="47">
                  <c:v>2425.1806194804726</c:v>
                </c:pt>
                <c:pt idx="48">
                  <c:v>2858.8494454529773</c:v>
                </c:pt>
                <c:pt idx="49">
                  <c:v>3370.0270680018052</c:v>
                </c:pt>
                <c:pt idx="50">
                  <c:v>3972.5510857878144</c:v>
                </c:pt>
                <c:pt idx="51">
                  <c:v>4682.723512214453</c:v>
                </c:pt>
                <c:pt idx="52">
                  <c:v>5519.7473350236269</c:v>
                </c:pt>
                <c:pt idx="53">
                  <c:v>6506.2394955522705</c:v>
                </c:pt>
                <c:pt idx="56">
                  <c:v>7668.8333060852019</c:v>
                </c:pt>
                <c:pt idx="57">
                  <c:v>7581.337714722431</c:v>
                </c:pt>
                <c:pt idx="58">
                  <c:v>7494.8212853654459</c:v>
                </c:pt>
                <c:pt idx="59">
                  <c:v>7409.2734969862886</c:v>
                </c:pt>
                <c:pt idx="60">
                  <c:v>7324.6839315682173</c:v>
                </c:pt>
                <c:pt idx="61">
                  <c:v>7241.0422733323012</c:v>
                </c:pt>
                <c:pt idx="62">
                  <c:v>7158.3383079639434</c:v>
                </c:pt>
                <c:pt idx="63">
                  <c:v>7076.5619218395168</c:v>
                </c:pt>
                <c:pt idx="64">
                  <c:v>6995.7031012533043</c:v>
                </c:pt>
                <c:pt idx="65">
                  <c:v>6915.7519316449025</c:v>
                </c:pt>
                <c:pt idx="66">
                  <c:v>6836.6985968272711</c:v>
                </c:pt>
                <c:pt idx="67">
                  <c:v>6758.5333782155831</c:v>
                </c:pt>
                <c:pt idx="68">
                  <c:v>6681.2466540570394</c:v>
                </c:pt>
                <c:pt idx="69">
                  <c:v>6604.8288986617999</c:v>
                </c:pt>
                <c:pt idx="70">
                  <c:v>6529.2706816351756</c:v>
                </c:pt>
                <c:pt idx="71">
                  <c:v>6454.5626671112341</c:v>
                </c:pt>
                <c:pt idx="72">
                  <c:v>6380.6956129879482</c:v>
                </c:pt>
                <c:pt idx="73">
                  <c:v>6307.6603701640288</c:v>
                </c:pt>
                <c:pt idx="74">
                  <c:v>6235.4478817775735</c:v>
                </c:pt>
                <c:pt idx="75">
                  <c:v>6164.0491824466426</c:v>
                </c:pt>
                <c:pt idx="76">
                  <c:v>6093.4553975119043</c:v>
                </c:pt>
                <c:pt idx="77">
                  <c:v>6023.6577422814507</c:v>
                </c:pt>
                <c:pt idx="78">
                  <c:v>5954.6475212779023</c:v>
                </c:pt>
                <c:pt idx="79">
                  <c:v>5886.4161274879143</c:v>
                </c:pt>
                <c:pt idx="80">
                  <c:v>5818.9550416141783</c:v>
                </c:pt>
                <c:pt idx="81">
                  <c:v>5752.2558313300369</c:v>
                </c:pt>
                <c:pt idx="82">
                  <c:v>5686.3101505367904</c:v>
                </c:pt>
                <c:pt idx="83">
                  <c:v>5621.1097386238071</c:v>
                </c:pt>
                <c:pt idx="84">
                  <c:v>5556.6464197315136</c:v>
                </c:pt>
                <c:pt idx="85">
                  <c:v>5492.912102017357</c:v>
                </c:pt>
                <c:pt idx="86">
                  <c:v>5429.8987769248279</c:v>
                </c:pt>
                <c:pt idx="87">
                  <c:v>5367.5985184556102</c:v>
                </c:pt>
                <c:pt idx="88">
                  <c:v>5306.0034824449531</c:v>
                </c:pt>
                <c:pt idx="89">
                  <c:v>5245.1059058403189</c:v>
                </c:pt>
                <c:pt idx="90">
                  <c:v>5184.8981059833959</c:v>
                </c:pt>
                <c:pt idx="91">
                  <c:v>5125.3724798955272</c:v>
                </c:pt>
                <c:pt idx="92">
                  <c:v>5066.5215035666388</c:v>
                </c:pt>
                <c:pt idx="93">
                  <c:v>5008.3377312477051</c:v>
                </c:pt>
                <c:pt idx="94">
                  <c:v>4950.813794746834</c:v>
                </c:pt>
                <c:pt idx="95">
                  <c:v>4893.9424027290133</c:v>
                </c:pt>
                <c:pt idx="96">
                  <c:v>4837.7163400195741</c:v>
                </c:pt>
                <c:pt idx="97">
                  <c:v>4782.128466911433</c:v>
                </c:pt>
                <c:pt idx="98">
                  <c:v>4727.1717184761437</c:v>
                </c:pt>
                <c:pt idx="99">
                  <c:v>4672.8391038788159</c:v>
                </c:pt>
                <c:pt idx="100">
                  <c:v>4619.1237056969494</c:v>
                </c:pt>
                <c:pt idx="101">
                  <c:v>4566.0186792432096</c:v>
                </c:pt>
                <c:pt idx="102">
                  <c:v>4513.5172518921963</c:v>
                </c:pt>
                <c:pt idx="103">
                  <c:v>4461.6127224112415</c:v>
                </c:pt>
                <c:pt idx="104">
                  <c:v>4410.2984602952602</c:v>
                </c:pt>
                <c:pt idx="105">
                  <c:v>4359.5679051057059</c:v>
                </c:pt>
                <c:pt idx="106">
                  <c:v>4309.4145658136385</c:v>
                </c:pt>
                <c:pt idx="107">
                  <c:v>4259.8320201469551</c:v>
                </c:pt>
                <c:pt idx="108">
                  <c:v>4210.8139139417963</c:v>
                </c:pt>
                <c:pt idx="109">
                  <c:v>4162.3539604981579</c:v>
                </c:pt>
                <c:pt idx="110">
                  <c:v>4114.4459399397292</c:v>
                </c:pt>
                <c:pt idx="111">
                  <c:v>4067.0836985779856</c:v>
                </c:pt>
                <c:pt idx="112">
                  <c:v>4020.2611482805441</c:v>
                </c:pt>
                <c:pt idx="113">
                  <c:v>3973.9722658438109</c:v>
                </c:pt>
                <c:pt idx="114">
                  <c:v>3928.2110923699279</c:v>
                </c:pt>
                <c:pt idx="115">
                  <c:v>3882.9717326480427</c:v>
                </c:pt>
                <c:pt idx="116">
                  <c:v>3838.2483545399036</c:v>
                </c:pt>
                <c:pt idx="117">
                  <c:v>3794.0351883698049</c:v>
                </c:pt>
                <c:pt idx="118">
                  <c:v>3750.32652631888</c:v>
                </c:pt>
                <c:pt idx="119">
                  <c:v>3707.1167218237597</c:v>
                </c:pt>
                <c:pt idx="120">
                  <c:v>3664.4001889796014</c:v>
                </c:pt>
                <c:pt idx="121">
                  <c:v>3622.1714019474916</c:v>
                </c:pt>
                <c:pt idx="122">
                  <c:v>3580.4248943662342</c:v>
                </c:pt>
                <c:pt idx="123">
                  <c:v>3539.1552587685205</c:v>
                </c:pt>
                <c:pt idx="124">
                  <c:v>3498.3571460014882</c:v>
                </c:pt>
                <c:pt idx="125">
                  <c:v>3458.0252646516706</c:v>
                </c:pt>
                <c:pt idx="126">
                  <c:v>3418.1543804743328</c:v>
                </c:pt>
                <c:pt idx="127">
                  <c:v>3378.7393158272002</c:v>
                </c:pt>
                <c:pt idx="128">
                  <c:v>3339.7749491085706</c:v>
                </c:pt>
                <c:pt idx="129">
                  <c:v>3301.2562141998101</c:v>
                </c:pt>
                <c:pt idx="130">
                  <c:v>3263.1780999122338</c:v>
                </c:pt>
                <c:pt idx="131">
                  <c:v>3225.5356494383564</c:v>
                </c:pt>
                <c:pt idx="132">
                  <c:v>3188.3239598075138</c:v>
                </c:pt>
                <c:pt idx="133">
                  <c:v>3151.5381813458494</c:v>
                </c:pt>
                <c:pt idx="134">
                  <c:v>3115.1735171406535</c:v>
                </c:pt>
                <c:pt idx="135">
                  <c:v>3079.2252225090519</c:v>
                </c:pt>
                <c:pt idx="136">
                  <c:v>3043.6886044710291</c:v>
                </c:pt>
                <c:pt idx="137">
                  <c:v>3008.5590212267844</c:v>
                </c:pt>
                <c:pt idx="138">
                  <c:v>2973.831881638399</c:v>
                </c:pt>
                <c:pt idx="139">
                  <c:v>2939.5026447158139</c:v>
                </c:pt>
                <c:pt idx="140">
                  <c:v>2905.5668191071004</c:v>
                </c:pt>
                <c:pt idx="141">
                  <c:v>2872.019962593009</c:v>
                </c:pt>
                <c:pt idx="142">
                  <c:v>2838.8576815857896</c:v>
                </c:pt>
                <c:pt idx="143">
                  <c:v>2806.0756306322619</c:v>
                </c:pt>
                <c:pt idx="144">
                  <c:v>2773.6695119211258</c:v>
                </c:pt>
                <c:pt idx="145">
                  <c:v>2741.6350747944971</c:v>
                </c:pt>
                <c:pt idx="146">
                  <c:v>2709.9681152636472</c:v>
                </c:pt>
                <c:pt idx="147">
                  <c:v>2678.6644755289358</c:v>
                </c:pt>
                <c:pt idx="148">
                  <c:v>2647.7200435039213</c:v>
                </c:pt>
                <c:pt idx="149">
                  <c:v>2617.1307523436221</c:v>
                </c:pt>
                <c:pt idx="150">
                  <c:v>2586.8925799769231</c:v>
                </c:pt>
                <c:pt idx="151">
                  <c:v>2557.0015486430993</c:v>
                </c:pt>
                <c:pt idx="152">
                  <c:v>2527.4537244324447</c:v>
                </c:pt>
                <c:pt idx="153">
                  <c:v>2498.2452168309819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8-499A-8C8F-432B310961E3}"/>
            </c:ext>
          </c:extLst>
        </c:ser>
        <c:ser>
          <c:idx val="1"/>
          <c:order val="1"/>
          <c:tx>
            <c:strRef>
              <c:f>Model!$G$1</c:f>
              <c:strCache>
                <c:ptCount val="1"/>
                <c:pt idx="0">
                  <c:v>Total Infected 总感染人数总量（TI）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Model!$A$2:$A$155</c:f>
              <c:strCache>
                <c:ptCount val="154"/>
                <c:pt idx="0">
                  <c:v>Dec. 1</c:v>
                </c:pt>
                <c:pt idx="1">
                  <c:v>Dec. 2</c:v>
                </c:pt>
                <c:pt idx="2">
                  <c:v>Dec. 3</c:v>
                </c:pt>
                <c:pt idx="3">
                  <c:v>Dec. 4</c:v>
                </c:pt>
                <c:pt idx="4">
                  <c:v>Dec. 5</c:v>
                </c:pt>
                <c:pt idx="5">
                  <c:v>Dec. 6</c:v>
                </c:pt>
                <c:pt idx="6">
                  <c:v>Dec. 7</c:v>
                </c:pt>
                <c:pt idx="7">
                  <c:v>Dec. 8</c:v>
                </c:pt>
                <c:pt idx="8">
                  <c:v>Dec. 9</c:v>
                </c:pt>
                <c:pt idx="9">
                  <c:v>Dec. 10</c:v>
                </c:pt>
                <c:pt idx="10">
                  <c:v>Dec. 11</c:v>
                </c:pt>
                <c:pt idx="11">
                  <c:v>Dec. 12</c:v>
                </c:pt>
                <c:pt idx="12">
                  <c:v>Dec. 13</c:v>
                </c:pt>
                <c:pt idx="13">
                  <c:v>Dec. 14</c:v>
                </c:pt>
                <c:pt idx="14">
                  <c:v>Dec. 15</c:v>
                </c:pt>
                <c:pt idx="15">
                  <c:v>Dec. 16</c:v>
                </c:pt>
                <c:pt idx="16">
                  <c:v>Dec. 17</c:v>
                </c:pt>
                <c:pt idx="17">
                  <c:v>Dec. 18</c:v>
                </c:pt>
                <c:pt idx="18">
                  <c:v>Dec. 19</c:v>
                </c:pt>
                <c:pt idx="19">
                  <c:v>Dec. 20</c:v>
                </c:pt>
                <c:pt idx="20">
                  <c:v>Dec. 21</c:v>
                </c:pt>
                <c:pt idx="21">
                  <c:v>Dec. 22</c:v>
                </c:pt>
                <c:pt idx="22">
                  <c:v>Dec. 23</c:v>
                </c:pt>
                <c:pt idx="23">
                  <c:v>Dec. 24</c:v>
                </c:pt>
                <c:pt idx="24">
                  <c:v>Dec. 25</c:v>
                </c:pt>
                <c:pt idx="25">
                  <c:v>Dec. 26</c:v>
                </c:pt>
                <c:pt idx="26">
                  <c:v>Dec. 27</c:v>
                </c:pt>
                <c:pt idx="27">
                  <c:v>Dec. 28</c:v>
                </c:pt>
                <c:pt idx="28">
                  <c:v>Dec. 29</c:v>
                </c:pt>
                <c:pt idx="29">
                  <c:v>Dec. 30</c:v>
                </c:pt>
                <c:pt idx="30">
                  <c:v>Dec. 31</c:v>
                </c:pt>
                <c:pt idx="31">
                  <c:v>Jan.1</c:v>
                </c:pt>
                <c:pt idx="32">
                  <c:v>Jan.2</c:v>
                </c:pt>
                <c:pt idx="33">
                  <c:v>Jan.3</c:v>
                </c:pt>
                <c:pt idx="34">
                  <c:v>Jan.4</c:v>
                </c:pt>
                <c:pt idx="35">
                  <c:v>Jan.5</c:v>
                </c:pt>
                <c:pt idx="36">
                  <c:v>Jan.6</c:v>
                </c:pt>
                <c:pt idx="37">
                  <c:v>Jan.7</c:v>
                </c:pt>
                <c:pt idx="38">
                  <c:v>Jan.8</c:v>
                </c:pt>
                <c:pt idx="39">
                  <c:v>Jan.9</c:v>
                </c:pt>
                <c:pt idx="40">
                  <c:v>Jan.10</c:v>
                </c:pt>
                <c:pt idx="41">
                  <c:v>Jan.11</c:v>
                </c:pt>
                <c:pt idx="42">
                  <c:v>Jan.12</c:v>
                </c:pt>
                <c:pt idx="43">
                  <c:v>Jan.13</c:v>
                </c:pt>
                <c:pt idx="44">
                  <c:v>Jan.14</c:v>
                </c:pt>
                <c:pt idx="45">
                  <c:v>Jan.15</c:v>
                </c:pt>
                <c:pt idx="46">
                  <c:v>Jan.16</c:v>
                </c:pt>
                <c:pt idx="47">
                  <c:v>Jan.17</c:v>
                </c:pt>
                <c:pt idx="48">
                  <c:v>Jan.18</c:v>
                </c:pt>
                <c:pt idx="49">
                  <c:v>Jan.19</c:v>
                </c:pt>
                <c:pt idx="50">
                  <c:v>Jan.20</c:v>
                </c:pt>
                <c:pt idx="51">
                  <c:v>Jan.21</c:v>
                </c:pt>
                <c:pt idx="52">
                  <c:v>Jan.22</c:v>
                </c:pt>
                <c:pt idx="53">
                  <c:v>Jan.23</c:v>
                </c:pt>
                <c:pt idx="56">
                  <c:v>Jan.24</c:v>
                </c:pt>
                <c:pt idx="57">
                  <c:v>Jan.25</c:v>
                </c:pt>
                <c:pt idx="58">
                  <c:v>Jan.26</c:v>
                </c:pt>
                <c:pt idx="59">
                  <c:v>Jan.27</c:v>
                </c:pt>
                <c:pt idx="60">
                  <c:v>Jan.28</c:v>
                </c:pt>
                <c:pt idx="61">
                  <c:v>Jan.29</c:v>
                </c:pt>
                <c:pt idx="62">
                  <c:v>Jan.30</c:v>
                </c:pt>
                <c:pt idx="63">
                  <c:v>Jan.31</c:v>
                </c:pt>
                <c:pt idx="64">
                  <c:v>Feb.1</c:v>
                </c:pt>
                <c:pt idx="65">
                  <c:v>Feb.2</c:v>
                </c:pt>
                <c:pt idx="66">
                  <c:v>Feb.3</c:v>
                </c:pt>
                <c:pt idx="67">
                  <c:v>Feb.4</c:v>
                </c:pt>
                <c:pt idx="68">
                  <c:v>Feb.5</c:v>
                </c:pt>
                <c:pt idx="69">
                  <c:v>Feb.6</c:v>
                </c:pt>
                <c:pt idx="70">
                  <c:v>Feb.7</c:v>
                </c:pt>
                <c:pt idx="71">
                  <c:v>Feb.8</c:v>
                </c:pt>
                <c:pt idx="72">
                  <c:v>Feb.9</c:v>
                </c:pt>
                <c:pt idx="73">
                  <c:v>Feb.10</c:v>
                </c:pt>
                <c:pt idx="74">
                  <c:v>Feb.11</c:v>
                </c:pt>
                <c:pt idx="75">
                  <c:v>Feb.12</c:v>
                </c:pt>
                <c:pt idx="76">
                  <c:v>Feb.13</c:v>
                </c:pt>
                <c:pt idx="77">
                  <c:v>Feb.14</c:v>
                </c:pt>
                <c:pt idx="78">
                  <c:v>Feb.15</c:v>
                </c:pt>
                <c:pt idx="79">
                  <c:v>Feb.16</c:v>
                </c:pt>
                <c:pt idx="80">
                  <c:v>Feb.17</c:v>
                </c:pt>
                <c:pt idx="81">
                  <c:v>Feb.18</c:v>
                </c:pt>
                <c:pt idx="82">
                  <c:v>Feb.19</c:v>
                </c:pt>
                <c:pt idx="83">
                  <c:v>Feb.20</c:v>
                </c:pt>
                <c:pt idx="84">
                  <c:v>Feb.21</c:v>
                </c:pt>
                <c:pt idx="85">
                  <c:v>Feb.22</c:v>
                </c:pt>
                <c:pt idx="86">
                  <c:v>Feb.23</c:v>
                </c:pt>
                <c:pt idx="87">
                  <c:v>Feb.24</c:v>
                </c:pt>
                <c:pt idx="88">
                  <c:v>Feb.25</c:v>
                </c:pt>
                <c:pt idx="89">
                  <c:v>Feb.26</c:v>
                </c:pt>
                <c:pt idx="90">
                  <c:v>Feb.27</c:v>
                </c:pt>
                <c:pt idx="91">
                  <c:v>Feb.28</c:v>
                </c:pt>
                <c:pt idx="92">
                  <c:v>Feb.29</c:v>
                </c:pt>
                <c:pt idx="93">
                  <c:v>Mar.1</c:v>
                </c:pt>
                <c:pt idx="94">
                  <c:v>Mar.2</c:v>
                </c:pt>
                <c:pt idx="95">
                  <c:v>Mar.3</c:v>
                </c:pt>
                <c:pt idx="96">
                  <c:v>Mar.4</c:v>
                </c:pt>
                <c:pt idx="97">
                  <c:v>Mar.5</c:v>
                </c:pt>
                <c:pt idx="98">
                  <c:v>Mar.6</c:v>
                </c:pt>
                <c:pt idx="99">
                  <c:v>Mar.7</c:v>
                </c:pt>
                <c:pt idx="100">
                  <c:v>Mar.8</c:v>
                </c:pt>
                <c:pt idx="101">
                  <c:v>Mar.9</c:v>
                </c:pt>
                <c:pt idx="102">
                  <c:v>Mar.10</c:v>
                </c:pt>
                <c:pt idx="103">
                  <c:v>Mar.11</c:v>
                </c:pt>
                <c:pt idx="104">
                  <c:v>Mar.12</c:v>
                </c:pt>
                <c:pt idx="105">
                  <c:v>Mar.13</c:v>
                </c:pt>
                <c:pt idx="106">
                  <c:v>Mar.14</c:v>
                </c:pt>
                <c:pt idx="107">
                  <c:v>Mar.15</c:v>
                </c:pt>
                <c:pt idx="108">
                  <c:v>Mar.16</c:v>
                </c:pt>
                <c:pt idx="109">
                  <c:v>Mar.17</c:v>
                </c:pt>
                <c:pt idx="110">
                  <c:v>Mar.18</c:v>
                </c:pt>
                <c:pt idx="111">
                  <c:v>Mar.19</c:v>
                </c:pt>
                <c:pt idx="112">
                  <c:v>Mar.20</c:v>
                </c:pt>
                <c:pt idx="113">
                  <c:v>Mar.21</c:v>
                </c:pt>
                <c:pt idx="114">
                  <c:v>Mar.22</c:v>
                </c:pt>
                <c:pt idx="115">
                  <c:v>Mar.23</c:v>
                </c:pt>
                <c:pt idx="116">
                  <c:v>Mar.24</c:v>
                </c:pt>
                <c:pt idx="117">
                  <c:v>Mar.25</c:v>
                </c:pt>
                <c:pt idx="118">
                  <c:v>Mar.26</c:v>
                </c:pt>
                <c:pt idx="119">
                  <c:v>Mar.27</c:v>
                </c:pt>
                <c:pt idx="120">
                  <c:v>Mar.28</c:v>
                </c:pt>
                <c:pt idx="121">
                  <c:v>Mar.29</c:v>
                </c:pt>
                <c:pt idx="122">
                  <c:v>Mar.30</c:v>
                </c:pt>
                <c:pt idx="123">
                  <c:v>Mar.31</c:v>
                </c:pt>
                <c:pt idx="124">
                  <c:v>Apr.1</c:v>
                </c:pt>
                <c:pt idx="125">
                  <c:v>Apr.2</c:v>
                </c:pt>
                <c:pt idx="126">
                  <c:v>Apr.3</c:v>
                </c:pt>
                <c:pt idx="127">
                  <c:v>Apr.4</c:v>
                </c:pt>
                <c:pt idx="128">
                  <c:v>Apr.5</c:v>
                </c:pt>
                <c:pt idx="129">
                  <c:v>Apr.6</c:v>
                </c:pt>
                <c:pt idx="130">
                  <c:v>Apr.7</c:v>
                </c:pt>
                <c:pt idx="131">
                  <c:v>Apr.8</c:v>
                </c:pt>
                <c:pt idx="132">
                  <c:v>Apr.9</c:v>
                </c:pt>
                <c:pt idx="133">
                  <c:v>Apr.10</c:v>
                </c:pt>
                <c:pt idx="134">
                  <c:v>Apr.11</c:v>
                </c:pt>
                <c:pt idx="135">
                  <c:v>Apr.12</c:v>
                </c:pt>
                <c:pt idx="136">
                  <c:v>Apr.13</c:v>
                </c:pt>
                <c:pt idx="137">
                  <c:v>Apr.14</c:v>
                </c:pt>
                <c:pt idx="138">
                  <c:v>Apr.15</c:v>
                </c:pt>
                <c:pt idx="139">
                  <c:v>Apr.16</c:v>
                </c:pt>
                <c:pt idx="140">
                  <c:v>Apr.17</c:v>
                </c:pt>
                <c:pt idx="141">
                  <c:v>Apr.18</c:v>
                </c:pt>
                <c:pt idx="142">
                  <c:v>Apr.19</c:v>
                </c:pt>
                <c:pt idx="143">
                  <c:v>Apr.20</c:v>
                </c:pt>
                <c:pt idx="144">
                  <c:v>Apr.21</c:v>
                </c:pt>
                <c:pt idx="145">
                  <c:v>Apr.22</c:v>
                </c:pt>
                <c:pt idx="146">
                  <c:v>Apr.23</c:v>
                </c:pt>
                <c:pt idx="147">
                  <c:v>Apr.24</c:v>
                </c:pt>
                <c:pt idx="148">
                  <c:v>Apr.25</c:v>
                </c:pt>
                <c:pt idx="149">
                  <c:v>Apr.26</c:v>
                </c:pt>
                <c:pt idx="150">
                  <c:v>Apr.27</c:v>
                </c:pt>
                <c:pt idx="151">
                  <c:v>Apr.28</c:v>
                </c:pt>
                <c:pt idx="152">
                  <c:v>Apr.29</c:v>
                </c:pt>
                <c:pt idx="153">
                  <c:v>Apr.30</c:v>
                </c:pt>
              </c:strCache>
            </c:strRef>
          </c:cat>
          <c:val>
            <c:numRef>
              <c:f>Model!$G$2:$G$184</c:f>
              <c:numCache>
                <c:formatCode>0_ </c:formatCode>
                <c:ptCount val="183"/>
                <c:pt idx="0">
                  <c:v>1</c:v>
                </c:pt>
                <c:pt idx="1">
                  <c:v>1.2503249772431819</c:v>
                </c:pt>
                <c:pt idx="2">
                  <c:v>1.5633125415955611</c:v>
                </c:pt>
                <c:pt idx="3">
                  <c:v>1.9322924439935434</c:v>
                </c:pt>
                <c:pt idx="4">
                  <c:v>2.3672815054272052</c:v>
                </c:pt>
                <c:pt idx="5">
                  <c:v>2.8800885170125996</c:v>
                </c:pt>
                <c:pt idx="6">
                  <c:v>3.4846348157079179</c:v>
                </c:pt>
                <c:pt idx="7">
                  <c:v>4.1973322093539434</c:v>
                </c:pt>
                <c:pt idx="8">
                  <c:v>5.0375285104221241</c:v>
                </c:pt>
                <c:pt idx="9">
                  <c:v>6.0280327731402217</c:v>
                </c:pt>
                <c:pt idx="10">
                  <c:v>7.1957344922469355</c:v>
                </c:pt>
                <c:pt idx="11">
                  <c:v>8.5723335722217868</c:v>
                </c:pt>
                <c:pt idx="12">
                  <c:v>10.195200882663084</c:v>
                </c:pt>
                <c:pt idx="13">
                  <c:v>12.108392760139635</c:v>
                </c:pt>
                <c:pt idx="14">
                  <c:v>14.363846995503422</c:v>
                </c:pt>
                <c:pt idx="15">
                  <c:v>17.022792771696793</c:v>
                </c:pt>
                <c:pt idx="16">
                  <c:v>20.157412824160108</c:v>
                </c:pt>
                <c:pt idx="17">
                  <c:v>23.852802941568253</c:v>
                </c:pt>
                <c:pt idx="18">
                  <c:v>28.209281994467496</c:v>
                </c:pt>
                <c:pt idx="19">
                  <c:v>33.345115192286087</c:v>
                </c:pt>
                <c:pt idx="20">
                  <c:v>39.399724483074301</c:v>
                </c:pt>
                <c:pt idx="21">
                  <c:v>46.537473229162558</c:v>
                </c:pt>
                <c:pt idx="22">
                  <c:v>54.952127873931104</c:v>
                </c:pt>
                <c:pt idx="23">
                  <c:v>64.872117682189469</c:v>
                </c:pt>
                <c:pt idx="24">
                  <c:v>76.566735286665065</c:v>
                </c:pt>
                <c:pt idx="25">
                  <c:v>90.353446291834274</c:v>
                </c:pt>
                <c:pt idx="26">
                  <c:v>106.60650626419186</c:v>
                </c:pt>
                <c:pt idx="27">
                  <c:v>125.76711888828851</c:v>
                </c:pt>
                <c:pt idx="28">
                  <c:v>148.35541084827432</c:v>
                </c:pt>
                <c:pt idx="29">
                  <c:v>174.9845482331371</c:v>
                </c:pt>
                <c:pt idx="30">
                  <c:v>206.37737728817214</c:v>
                </c:pt>
                <c:pt idx="31">
                  <c:v>243.38604070839</c:v>
                </c:pt>
                <c:pt idx="32">
                  <c:v>287.0151012306406</c:v>
                </c:pt>
                <c:pt idx="33">
                  <c:v>338.4487991935024</c:v>
                </c:pt>
                <c:pt idx="34">
                  <c:v>399.0831825411052</c:v>
                </c:pt>
                <c:pt idx="35">
                  <c:v>470.56397943847821</c:v>
                </c:pt>
                <c:pt idx="36">
                  <c:v>554.83123875315107</c:v>
                </c:pt>
                <c:pt idx="37">
                  <c:v>654.1719462623264</c:v>
                </c:pt>
                <c:pt idx="38">
                  <c:v>771.28203940128583</c:v>
                </c:pt>
                <c:pt idx="39">
                  <c:v>909.33949634147609</c:v>
                </c:pt>
                <c:pt idx="40">
                  <c:v>1072.0904728061466</c:v>
                </c:pt>
                <c:pt idx="41">
                  <c:v>1263.9508100473026</c:v>
                </c:pt>
                <c:pt idx="42">
                  <c:v>1490.1256488639517</c:v>
                </c:pt>
                <c:pt idx="43">
                  <c:v>1756.7503679716397</c:v>
                </c:pt>
                <c:pt idx="44">
                  <c:v>2071.0566326767694</c:v>
                </c:pt>
                <c:pt idx="45">
                  <c:v>2441.5680058480698</c:v>
                </c:pt>
                <c:pt idx="46">
                  <c:v>2878.3303539872877</c:v>
                </c:pt>
                <c:pt idx="47">
                  <c:v>3393.1831956098104</c:v>
                </c:pt>
                <c:pt idx="48">
                  <c:v>4000.0792086880629</c:v>
                </c:pt>
                <c:pt idx="49">
                  <c:v>4715.4603630549609</c:v>
                </c:pt>
                <c:pt idx="50">
                  <c:v>5558.7005999839566</c:v>
                </c:pt>
                <c:pt idx="51">
                  <c:v>6552.6266753954387</c:v>
                </c:pt>
                <c:pt idx="52">
                  <c:v>7724.1307490770723</c:v>
                </c:pt>
                <c:pt idx="53">
                  <c:v>9104.890576393118</c:v>
                </c:pt>
                <c:pt idx="56">
                  <c:v>10732.215779465498</c:v>
                </c:pt>
                <c:pt idx="57">
                  <c:v>11192.493995680241</c:v>
                </c:pt>
                <c:pt idx="58">
                  <c:v>11647.50168880343</c:v>
                </c:pt>
                <c:pt idx="59">
                  <c:v>12097.298277950375</c:v>
                </c:pt>
                <c:pt idx="60">
                  <c:v>12541.942533745609</c:v>
                </c:pt>
                <c:pt idx="61">
                  <c:v>12981.492584907422</c:v>
                </c:pt>
                <c:pt idx="62">
                  <c:v>13416.005924777086</c:v>
                </c:pt>
                <c:pt idx="63">
                  <c:v>13845.539417792941</c:v>
                </c:pt>
                <c:pt idx="64">
                  <c:v>14270.149305909552</c:v>
                </c:pt>
                <c:pt idx="65">
                  <c:v>14689.891214962101</c:v>
                </c:pt>
                <c:pt idx="66">
                  <c:v>15104.820160976247</c:v>
                </c:pt>
                <c:pt idx="67">
                  <c:v>15514.990556423651</c:v>
                </c:pt>
                <c:pt idx="68">
                  <c:v>15920.456216423363</c:v>
                </c:pt>
                <c:pt idx="69">
                  <c:v>16321.27036488934</c:v>
                </c:pt>
                <c:pt idx="70">
                  <c:v>16717.485640624272</c:v>
                </c:pt>
                <c:pt idx="71">
                  <c:v>17109.154103359986</c:v>
                </c:pt>
                <c:pt idx="72">
                  <c:v>17496.327239744645</c:v>
                </c:pt>
                <c:pt idx="73">
                  <c:v>17879.055969277008</c:v>
                </c:pt>
                <c:pt idx="74">
                  <c:v>18257.390650187983</c:v>
                </c:pt>
                <c:pt idx="75">
                  <c:v>18631.381085269735</c:v>
                </c:pt>
                <c:pt idx="76">
                  <c:v>19001.076527652614</c:v>
                </c:pt>
                <c:pt idx="77">
                  <c:v>19366.525686530153</c:v>
                </c:pt>
                <c:pt idx="78">
                  <c:v>19727.776732832423</c:v>
                </c:pt>
                <c:pt idx="79">
                  <c:v>20084.877304848</c:v>
                </c:pt>
                <c:pt idx="80">
                  <c:v>20437.874513794828</c:v>
                </c:pt>
                <c:pt idx="81">
                  <c:v>20786.814949340271</c:v>
                </c:pt>
                <c:pt idx="82">
                  <c:v>21131.744685070596</c:v>
                </c:pt>
                <c:pt idx="83">
                  <c:v>21472.709283910241</c:v>
                </c:pt>
                <c:pt idx="84">
                  <c:v>21809.753803491076</c:v>
                </c:pt>
                <c:pt idx="85">
                  <c:v>22142.922801472028</c:v>
                </c:pt>
                <c:pt idx="86">
                  <c:v>22472.260340809309</c:v>
                </c:pt>
                <c:pt idx="87">
                  <c:v>22797.809994977579</c:v>
                </c:pt>
                <c:pt idx="88">
                  <c:v>23119.61485314232</c:v>
                </c:pt>
                <c:pt idx="89">
                  <c:v>23437.717525283755</c:v>
                </c:pt>
                <c:pt idx="90">
                  <c:v>23752.160147272567</c:v>
                </c:pt>
                <c:pt idx="91">
                  <c:v>24062.984385897798</c:v>
                </c:pt>
                <c:pt idx="92">
                  <c:v>24370.231443847162</c:v>
                </c:pt>
                <c:pt idx="93">
                  <c:v>24673.94206464013</c:v>
                </c:pt>
                <c:pt idx="94">
                  <c:v>24974.156537514096</c:v>
                </c:pt>
                <c:pt idx="95">
                  <c:v>25270.914702263904</c:v>
                </c:pt>
                <c:pt idx="96">
                  <c:v>25564.25595403511</c:v>
                </c:pt>
                <c:pt idx="97">
                  <c:v>25854.219248071226</c:v>
                </c:pt>
                <c:pt idx="98">
                  <c:v>26140.843104415322</c:v>
                </c:pt>
                <c:pt idx="99">
                  <c:v>26424.165612566288</c:v>
                </c:pt>
                <c:pt idx="100">
                  <c:v>26704.224436090051</c:v>
                </c:pt>
                <c:pt idx="101">
                  <c:v>26981.056817186094</c:v>
                </c:pt>
                <c:pt idx="102">
                  <c:v>27254.699581209596</c:v>
                </c:pt>
                <c:pt idx="103">
                  <c:v>27525.189141149513</c:v>
                </c:pt>
                <c:pt idx="104">
                  <c:v>27792.561502062905</c:v>
                </c:pt>
                <c:pt idx="105">
                  <c:v>28056.85226546587</c:v>
                </c:pt>
                <c:pt idx="106">
                  <c:v>28318.096633681354</c:v>
                </c:pt>
                <c:pt idx="107">
                  <c:v>28576.329414144217</c:v>
                </c:pt>
                <c:pt idx="108">
                  <c:v>28831.58502366384</c:v>
                </c:pt>
                <c:pt idx="109">
                  <c:v>29083.897492644614</c:v>
                </c:pt>
                <c:pt idx="110">
                  <c:v>29333.300469264625</c:v>
                </c:pt>
                <c:pt idx="111">
                  <c:v>29579.827223612861</c:v>
                </c:pt>
                <c:pt idx="112">
                  <c:v>29823.510651785276</c:v>
                </c:pt>
                <c:pt idx="113">
                  <c:v>30064.383279940012</c:v>
                </c:pt>
                <c:pt idx="114">
                  <c:v>30302.477268312115</c:v>
                </c:pt>
                <c:pt idx="115">
                  <c:v>30537.824415188083</c:v>
                </c:pt>
                <c:pt idx="116">
                  <c:v>30770.456160840517</c:v>
                </c:pt>
                <c:pt idx="117">
                  <c:v>31000.40359142327</c:v>
                </c:pt>
                <c:pt idx="118">
                  <c:v>31227.697442827332</c:v>
                </c:pt>
                <c:pt idx="119">
                  <c:v>31452.368104497848</c:v>
                </c:pt>
                <c:pt idx="120">
                  <c:v>31674.44562321253</c:v>
                </c:pt>
                <c:pt idx="121">
                  <c:v>31893.959706821821</c:v>
                </c:pt>
                <c:pt idx="122">
                  <c:v>32110.939727951099</c:v>
                </c:pt>
                <c:pt idx="123">
                  <c:v>32325.414727665258</c:v>
                </c:pt>
                <c:pt idx="124">
                  <c:v>32537.413419095978</c:v>
                </c:pt>
                <c:pt idx="125">
                  <c:v>32746.964191031981</c:v>
                </c:pt>
                <c:pt idx="126">
                  <c:v>32954.095111472619</c:v>
                </c:pt>
                <c:pt idx="127">
                  <c:v>33158.833931145084</c:v>
                </c:pt>
                <c:pt idx="128">
                  <c:v>33361.208086985542</c:v>
                </c:pt>
                <c:pt idx="129">
                  <c:v>33561.244705584533</c:v>
                </c:pt>
                <c:pt idx="130">
                  <c:v>33758.970606596944</c:v>
                </c:pt>
                <c:pt idx="131">
                  <c:v>33954.412306116799</c:v>
                </c:pt>
                <c:pt idx="132">
                  <c:v>34147.59602001727</c:v>
                </c:pt>
                <c:pt idx="133">
                  <c:v>34338.547667256142</c:v>
                </c:pt>
                <c:pt idx="134">
                  <c:v>34527.292873147075</c:v>
                </c:pt>
                <c:pt idx="135">
                  <c:v>34713.85697259695</c:v>
                </c:pt>
                <c:pt idx="136">
                  <c:v>34898.265013309574</c:v>
                </c:pt>
                <c:pt idx="137">
                  <c:v>35080.541758956118</c:v>
                </c:pt>
                <c:pt idx="138">
                  <c:v>35260.7116923125</c:v>
                </c:pt>
                <c:pt idx="139">
                  <c:v>35438.799018364087</c:v>
                </c:pt>
                <c:pt idx="140">
                  <c:v>35614.827667377933</c:v>
                </c:pt>
                <c:pt idx="141">
                  <c:v>35788.821297942923</c:v>
                </c:pt>
                <c:pt idx="142">
                  <c:v>35960.803299978063</c:v>
                </c:pt>
                <c:pt idx="143">
                  <c:v>36130.796797709234</c:v>
                </c:pt>
                <c:pt idx="144">
                  <c:v>36298.82465261469</c:v>
                </c:pt>
                <c:pt idx="145">
                  <c:v>36464.909466339574</c:v>
                </c:pt>
                <c:pt idx="146">
                  <c:v>36629.07358357976</c:v>
                </c:pt>
                <c:pt idx="147">
                  <c:v>36791.339094935312</c:v>
                </c:pt>
                <c:pt idx="148">
                  <c:v>36951.727839733794</c:v>
                </c:pt>
                <c:pt idx="149">
                  <c:v>37110.261408823775</c:v>
                </c:pt>
                <c:pt idx="150">
                  <c:v>37266.961147338763</c:v>
                </c:pt>
                <c:pt idx="151">
                  <c:v>37421.848157431865</c:v>
                </c:pt>
                <c:pt idx="152">
                  <c:v>37574.943300981431</c:v>
                </c:pt>
                <c:pt idx="153">
                  <c:v>37726.267202267998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8-499A-8C8F-432B310961E3}"/>
            </c:ext>
          </c:extLst>
        </c:ser>
        <c:ser>
          <c:idx val="2"/>
          <c:order val="2"/>
          <c:tx>
            <c:strRef>
              <c:f>Model!$M$1</c:f>
              <c:strCache>
                <c:ptCount val="1"/>
                <c:pt idx="0">
                  <c:v>总死亡人数（total death）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Model!$A$2:$A$155</c:f>
              <c:strCache>
                <c:ptCount val="154"/>
                <c:pt idx="0">
                  <c:v>Dec. 1</c:v>
                </c:pt>
                <c:pt idx="1">
                  <c:v>Dec. 2</c:v>
                </c:pt>
                <c:pt idx="2">
                  <c:v>Dec. 3</c:v>
                </c:pt>
                <c:pt idx="3">
                  <c:v>Dec. 4</c:v>
                </c:pt>
                <c:pt idx="4">
                  <c:v>Dec. 5</c:v>
                </c:pt>
                <c:pt idx="5">
                  <c:v>Dec. 6</c:v>
                </c:pt>
                <c:pt idx="6">
                  <c:v>Dec. 7</c:v>
                </c:pt>
                <c:pt idx="7">
                  <c:v>Dec. 8</c:v>
                </c:pt>
                <c:pt idx="8">
                  <c:v>Dec. 9</c:v>
                </c:pt>
                <c:pt idx="9">
                  <c:v>Dec. 10</c:v>
                </c:pt>
                <c:pt idx="10">
                  <c:v>Dec. 11</c:v>
                </c:pt>
                <c:pt idx="11">
                  <c:v>Dec. 12</c:v>
                </c:pt>
                <c:pt idx="12">
                  <c:v>Dec. 13</c:v>
                </c:pt>
                <c:pt idx="13">
                  <c:v>Dec. 14</c:v>
                </c:pt>
                <c:pt idx="14">
                  <c:v>Dec. 15</c:v>
                </c:pt>
                <c:pt idx="15">
                  <c:v>Dec. 16</c:v>
                </c:pt>
                <c:pt idx="16">
                  <c:v>Dec. 17</c:v>
                </c:pt>
                <c:pt idx="17">
                  <c:v>Dec. 18</c:v>
                </c:pt>
                <c:pt idx="18">
                  <c:v>Dec. 19</c:v>
                </c:pt>
                <c:pt idx="19">
                  <c:v>Dec. 20</c:v>
                </c:pt>
                <c:pt idx="20">
                  <c:v>Dec. 21</c:v>
                </c:pt>
                <c:pt idx="21">
                  <c:v>Dec. 22</c:v>
                </c:pt>
                <c:pt idx="22">
                  <c:v>Dec. 23</c:v>
                </c:pt>
                <c:pt idx="23">
                  <c:v>Dec. 24</c:v>
                </c:pt>
                <c:pt idx="24">
                  <c:v>Dec. 25</c:v>
                </c:pt>
                <c:pt idx="25">
                  <c:v>Dec. 26</c:v>
                </c:pt>
                <c:pt idx="26">
                  <c:v>Dec. 27</c:v>
                </c:pt>
                <c:pt idx="27">
                  <c:v>Dec. 28</c:v>
                </c:pt>
                <c:pt idx="28">
                  <c:v>Dec. 29</c:v>
                </c:pt>
                <c:pt idx="29">
                  <c:v>Dec. 30</c:v>
                </c:pt>
                <c:pt idx="30">
                  <c:v>Dec. 31</c:v>
                </c:pt>
                <c:pt idx="31">
                  <c:v>Jan.1</c:v>
                </c:pt>
                <c:pt idx="32">
                  <c:v>Jan.2</c:v>
                </c:pt>
                <c:pt idx="33">
                  <c:v>Jan.3</c:v>
                </c:pt>
                <c:pt idx="34">
                  <c:v>Jan.4</c:v>
                </c:pt>
                <c:pt idx="35">
                  <c:v>Jan.5</c:v>
                </c:pt>
                <c:pt idx="36">
                  <c:v>Jan.6</c:v>
                </c:pt>
                <c:pt idx="37">
                  <c:v>Jan.7</c:v>
                </c:pt>
                <c:pt idx="38">
                  <c:v>Jan.8</c:v>
                </c:pt>
                <c:pt idx="39">
                  <c:v>Jan.9</c:v>
                </c:pt>
                <c:pt idx="40">
                  <c:v>Jan.10</c:v>
                </c:pt>
                <c:pt idx="41">
                  <c:v>Jan.11</c:v>
                </c:pt>
                <c:pt idx="42">
                  <c:v>Jan.12</c:v>
                </c:pt>
                <c:pt idx="43">
                  <c:v>Jan.13</c:v>
                </c:pt>
                <c:pt idx="44">
                  <c:v>Jan.14</c:v>
                </c:pt>
                <c:pt idx="45">
                  <c:v>Jan.15</c:v>
                </c:pt>
                <c:pt idx="46">
                  <c:v>Jan.16</c:v>
                </c:pt>
                <c:pt idx="47">
                  <c:v>Jan.17</c:v>
                </c:pt>
                <c:pt idx="48">
                  <c:v>Jan.18</c:v>
                </c:pt>
                <c:pt idx="49">
                  <c:v>Jan.19</c:v>
                </c:pt>
                <c:pt idx="50">
                  <c:v>Jan.20</c:v>
                </c:pt>
                <c:pt idx="51">
                  <c:v>Jan.21</c:v>
                </c:pt>
                <c:pt idx="52">
                  <c:v>Jan.22</c:v>
                </c:pt>
                <c:pt idx="53">
                  <c:v>Jan.23</c:v>
                </c:pt>
                <c:pt idx="56">
                  <c:v>Jan.24</c:v>
                </c:pt>
                <c:pt idx="57">
                  <c:v>Jan.25</c:v>
                </c:pt>
                <c:pt idx="58">
                  <c:v>Jan.26</c:v>
                </c:pt>
                <c:pt idx="59">
                  <c:v>Jan.27</c:v>
                </c:pt>
                <c:pt idx="60">
                  <c:v>Jan.28</c:v>
                </c:pt>
                <c:pt idx="61">
                  <c:v>Jan.29</c:v>
                </c:pt>
                <c:pt idx="62">
                  <c:v>Jan.30</c:v>
                </c:pt>
                <c:pt idx="63">
                  <c:v>Jan.31</c:v>
                </c:pt>
                <c:pt idx="64">
                  <c:v>Feb.1</c:v>
                </c:pt>
                <c:pt idx="65">
                  <c:v>Feb.2</c:v>
                </c:pt>
                <c:pt idx="66">
                  <c:v>Feb.3</c:v>
                </c:pt>
                <c:pt idx="67">
                  <c:v>Feb.4</c:v>
                </c:pt>
                <c:pt idx="68">
                  <c:v>Feb.5</c:v>
                </c:pt>
                <c:pt idx="69">
                  <c:v>Feb.6</c:v>
                </c:pt>
                <c:pt idx="70">
                  <c:v>Feb.7</c:v>
                </c:pt>
                <c:pt idx="71">
                  <c:v>Feb.8</c:v>
                </c:pt>
                <c:pt idx="72">
                  <c:v>Feb.9</c:v>
                </c:pt>
                <c:pt idx="73">
                  <c:v>Feb.10</c:v>
                </c:pt>
                <c:pt idx="74">
                  <c:v>Feb.11</c:v>
                </c:pt>
                <c:pt idx="75">
                  <c:v>Feb.12</c:v>
                </c:pt>
                <c:pt idx="76">
                  <c:v>Feb.13</c:v>
                </c:pt>
                <c:pt idx="77">
                  <c:v>Feb.14</c:v>
                </c:pt>
                <c:pt idx="78">
                  <c:v>Feb.15</c:v>
                </c:pt>
                <c:pt idx="79">
                  <c:v>Feb.16</c:v>
                </c:pt>
                <c:pt idx="80">
                  <c:v>Feb.17</c:v>
                </c:pt>
                <c:pt idx="81">
                  <c:v>Feb.18</c:v>
                </c:pt>
                <c:pt idx="82">
                  <c:v>Feb.19</c:v>
                </c:pt>
                <c:pt idx="83">
                  <c:v>Feb.20</c:v>
                </c:pt>
                <c:pt idx="84">
                  <c:v>Feb.21</c:v>
                </c:pt>
                <c:pt idx="85">
                  <c:v>Feb.22</c:v>
                </c:pt>
                <c:pt idx="86">
                  <c:v>Feb.23</c:v>
                </c:pt>
                <c:pt idx="87">
                  <c:v>Feb.24</c:v>
                </c:pt>
                <c:pt idx="88">
                  <c:v>Feb.25</c:v>
                </c:pt>
                <c:pt idx="89">
                  <c:v>Feb.26</c:v>
                </c:pt>
                <c:pt idx="90">
                  <c:v>Feb.27</c:v>
                </c:pt>
                <c:pt idx="91">
                  <c:v>Feb.28</c:v>
                </c:pt>
                <c:pt idx="92">
                  <c:v>Feb.29</c:v>
                </c:pt>
                <c:pt idx="93">
                  <c:v>Mar.1</c:v>
                </c:pt>
                <c:pt idx="94">
                  <c:v>Mar.2</c:v>
                </c:pt>
                <c:pt idx="95">
                  <c:v>Mar.3</c:v>
                </c:pt>
                <c:pt idx="96">
                  <c:v>Mar.4</c:v>
                </c:pt>
                <c:pt idx="97">
                  <c:v>Mar.5</c:v>
                </c:pt>
                <c:pt idx="98">
                  <c:v>Mar.6</c:v>
                </c:pt>
                <c:pt idx="99">
                  <c:v>Mar.7</c:v>
                </c:pt>
                <c:pt idx="100">
                  <c:v>Mar.8</c:v>
                </c:pt>
                <c:pt idx="101">
                  <c:v>Mar.9</c:v>
                </c:pt>
                <c:pt idx="102">
                  <c:v>Mar.10</c:v>
                </c:pt>
                <c:pt idx="103">
                  <c:v>Mar.11</c:v>
                </c:pt>
                <c:pt idx="104">
                  <c:v>Mar.12</c:v>
                </c:pt>
                <c:pt idx="105">
                  <c:v>Mar.13</c:v>
                </c:pt>
                <c:pt idx="106">
                  <c:v>Mar.14</c:v>
                </c:pt>
                <c:pt idx="107">
                  <c:v>Mar.15</c:v>
                </c:pt>
                <c:pt idx="108">
                  <c:v>Mar.16</c:v>
                </c:pt>
                <c:pt idx="109">
                  <c:v>Mar.17</c:v>
                </c:pt>
                <c:pt idx="110">
                  <c:v>Mar.18</c:v>
                </c:pt>
                <c:pt idx="111">
                  <c:v>Mar.19</c:v>
                </c:pt>
                <c:pt idx="112">
                  <c:v>Mar.20</c:v>
                </c:pt>
                <c:pt idx="113">
                  <c:v>Mar.21</c:v>
                </c:pt>
                <c:pt idx="114">
                  <c:v>Mar.22</c:v>
                </c:pt>
                <c:pt idx="115">
                  <c:v>Mar.23</c:v>
                </c:pt>
                <c:pt idx="116">
                  <c:v>Mar.24</c:v>
                </c:pt>
                <c:pt idx="117">
                  <c:v>Mar.25</c:v>
                </c:pt>
                <c:pt idx="118">
                  <c:v>Mar.26</c:v>
                </c:pt>
                <c:pt idx="119">
                  <c:v>Mar.27</c:v>
                </c:pt>
                <c:pt idx="120">
                  <c:v>Mar.28</c:v>
                </c:pt>
                <c:pt idx="121">
                  <c:v>Mar.29</c:v>
                </c:pt>
                <c:pt idx="122">
                  <c:v>Mar.30</c:v>
                </c:pt>
                <c:pt idx="123">
                  <c:v>Mar.31</c:v>
                </c:pt>
                <c:pt idx="124">
                  <c:v>Apr.1</c:v>
                </c:pt>
                <c:pt idx="125">
                  <c:v>Apr.2</c:v>
                </c:pt>
                <c:pt idx="126">
                  <c:v>Apr.3</c:v>
                </c:pt>
                <c:pt idx="127">
                  <c:v>Apr.4</c:v>
                </c:pt>
                <c:pt idx="128">
                  <c:v>Apr.5</c:v>
                </c:pt>
                <c:pt idx="129">
                  <c:v>Apr.6</c:v>
                </c:pt>
                <c:pt idx="130">
                  <c:v>Apr.7</c:v>
                </c:pt>
                <c:pt idx="131">
                  <c:v>Apr.8</c:v>
                </c:pt>
                <c:pt idx="132">
                  <c:v>Apr.9</c:v>
                </c:pt>
                <c:pt idx="133">
                  <c:v>Apr.10</c:v>
                </c:pt>
                <c:pt idx="134">
                  <c:v>Apr.11</c:v>
                </c:pt>
                <c:pt idx="135">
                  <c:v>Apr.12</c:v>
                </c:pt>
                <c:pt idx="136">
                  <c:v>Apr.13</c:v>
                </c:pt>
                <c:pt idx="137">
                  <c:v>Apr.14</c:v>
                </c:pt>
                <c:pt idx="138">
                  <c:v>Apr.15</c:v>
                </c:pt>
                <c:pt idx="139">
                  <c:v>Apr.16</c:v>
                </c:pt>
                <c:pt idx="140">
                  <c:v>Apr.17</c:v>
                </c:pt>
                <c:pt idx="141">
                  <c:v>Apr.18</c:v>
                </c:pt>
                <c:pt idx="142">
                  <c:v>Apr.19</c:v>
                </c:pt>
                <c:pt idx="143">
                  <c:v>Apr.20</c:v>
                </c:pt>
                <c:pt idx="144">
                  <c:v>Apr.21</c:v>
                </c:pt>
                <c:pt idx="145">
                  <c:v>Apr.22</c:v>
                </c:pt>
                <c:pt idx="146">
                  <c:v>Apr.23</c:v>
                </c:pt>
                <c:pt idx="147">
                  <c:v>Apr.24</c:v>
                </c:pt>
                <c:pt idx="148">
                  <c:v>Apr.25</c:v>
                </c:pt>
                <c:pt idx="149">
                  <c:v>Apr.26</c:v>
                </c:pt>
                <c:pt idx="150">
                  <c:v>Apr.27</c:v>
                </c:pt>
                <c:pt idx="151">
                  <c:v>Apr.28</c:v>
                </c:pt>
                <c:pt idx="152">
                  <c:v>Apr.29</c:v>
                </c:pt>
                <c:pt idx="153">
                  <c:v>Apr.30</c:v>
                </c:pt>
              </c:strCache>
            </c:strRef>
          </c:cat>
          <c:val>
            <c:numRef>
              <c:f>Model!$M$2:$M$184</c:f>
              <c:numCache>
                <c:formatCode>0_ </c:formatCode>
                <c:ptCount val="183"/>
                <c:pt idx="0">
                  <c:v>0.03</c:v>
                </c:pt>
                <c:pt idx="1">
                  <c:v>3.7509749317295456E-2</c:v>
                </c:pt>
                <c:pt idx="2">
                  <c:v>4.6899376247866831E-2</c:v>
                </c:pt>
                <c:pt idx="3">
                  <c:v>5.7968773319806301E-2</c:v>
                </c:pt>
                <c:pt idx="4">
                  <c:v>7.1018445162816149E-2</c:v>
                </c:pt>
                <c:pt idx="5">
                  <c:v>8.6402655510377985E-2</c:v>
                </c:pt>
                <c:pt idx="6">
                  <c:v>0.10453904447123753</c:v>
                </c:pt>
                <c:pt idx="7">
                  <c:v>0.1259199662806183</c:v>
                </c:pt>
                <c:pt idx="8">
                  <c:v>0.15112585531266373</c:v>
                </c:pt>
                <c:pt idx="9">
                  <c:v>0.18084098319420663</c:v>
                </c:pt>
                <c:pt idx="10">
                  <c:v>0.21587203476740804</c:v>
                </c:pt>
                <c:pt idx="11">
                  <c:v>0.25717000716665361</c:v>
                </c:pt>
                <c:pt idx="12">
                  <c:v>0.30585602647989252</c:v>
                </c:pt>
                <c:pt idx="13">
                  <c:v>0.36325178280418902</c:v>
                </c:pt>
                <c:pt idx="14">
                  <c:v>0.03</c:v>
                </c:pt>
                <c:pt idx="15">
                  <c:v>3.7509749317295456E-2</c:v>
                </c:pt>
                <c:pt idx="16">
                  <c:v>4.6899376247866831E-2</c:v>
                </c:pt>
                <c:pt idx="17">
                  <c:v>5.7968773319806301E-2</c:v>
                </c:pt>
                <c:pt idx="18">
                  <c:v>7.1018445162816149E-2</c:v>
                </c:pt>
                <c:pt idx="19">
                  <c:v>8.6402655510377985E-2</c:v>
                </c:pt>
                <c:pt idx="20">
                  <c:v>0.10453904447123753</c:v>
                </c:pt>
                <c:pt idx="21">
                  <c:v>0.1259199662806183</c:v>
                </c:pt>
                <c:pt idx="22">
                  <c:v>0.15112585531266373</c:v>
                </c:pt>
                <c:pt idx="23">
                  <c:v>0.18084098319420663</c:v>
                </c:pt>
                <c:pt idx="24">
                  <c:v>0.21587203476740804</c:v>
                </c:pt>
                <c:pt idx="25">
                  <c:v>0.25717000716665361</c:v>
                </c:pt>
                <c:pt idx="26">
                  <c:v>0.30585602647989252</c:v>
                </c:pt>
                <c:pt idx="27">
                  <c:v>0.36325178280418902</c:v>
                </c:pt>
                <c:pt idx="28">
                  <c:v>0.43091540986510268</c:v>
                </c:pt>
                <c:pt idx="29">
                  <c:v>0.51068378315090379</c:v>
                </c:pt>
                <c:pt idx="30">
                  <c:v>0.60472238472480322</c:v>
                </c:pt>
                <c:pt idx="31">
                  <c:v>0.71558408824704756</c:v>
                </c:pt>
                <c:pt idx="32">
                  <c:v>0.84627845983402483</c:v>
                </c:pt>
                <c:pt idx="33">
                  <c:v>1.0003534557685825</c:v>
                </c:pt>
                <c:pt idx="34">
                  <c:v>1.1819917344922291</c:v>
                </c:pt>
                <c:pt idx="35">
                  <c:v>1.3961241968748768</c:v>
                </c:pt>
                <c:pt idx="36">
                  <c:v>1.6485638362179331</c:v>
                </c:pt>
                <c:pt idx="37">
                  <c:v>1.9461635304656839</c:v>
                </c:pt>
                <c:pt idx="38">
                  <c:v>2.297002058599952</c:v>
                </c:pt>
                <c:pt idx="39">
                  <c:v>2.710603388755028</c:v>
                </c:pt>
                <c:pt idx="40">
                  <c:v>3.198195187925756</c:v>
                </c:pt>
                <c:pt idx="41">
                  <c:v>3.7730135666486553</c:v>
                </c:pt>
                <c:pt idx="42">
                  <c:v>4.4506623254482296</c:v>
                </c:pt>
                <c:pt idx="43">
                  <c:v>5.2495364469941128</c:v>
                </c:pt>
                <c:pt idx="44">
                  <c:v>6.1913213186451639</c:v>
                </c:pt>
                <c:pt idx="45">
                  <c:v>7.3015812212516993</c:v>
                </c:pt>
                <c:pt idx="46">
                  <c:v>8.6104530369192176</c:v>
                </c:pt>
                <c:pt idx="47">
                  <c:v>10.153463975805071</c:v>
                </c:pt>
                <c:pt idx="48">
                  <c:v>11.972495476233156</c:v>
                </c:pt>
                <c:pt idx="49">
                  <c:v>14.116919383154347</c:v>
                </c:pt>
                <c:pt idx="50">
                  <c:v>16.64493716259453</c:v>
                </c:pt>
                <c:pt idx="51">
                  <c:v>19.625158387869792</c:v>
                </c:pt>
                <c:pt idx="52">
                  <c:v>23.138461182038576</c:v>
                </c:pt>
                <c:pt idx="53">
                  <c:v>27.280184890244282</c:v>
                </c:pt>
                <c:pt idx="56">
                  <c:v>32.162714184184395</c:v>
                </c:pt>
                <c:pt idx="57">
                  <c:v>37.918524301419076</c:v>
                </c:pt>
                <c:pt idx="58">
                  <c:v>44.703769465918548</c:v>
                </c:pt>
                <c:pt idx="59">
                  <c:v>52.702511039149186</c:v>
                </c:pt>
                <c:pt idx="60">
                  <c:v>62.131698980303078</c:v>
                </c:pt>
                <c:pt idx="61">
                  <c:v>73.247040175442095</c:v>
                </c:pt>
                <c:pt idx="62">
                  <c:v>86.349910619618626</c:v>
                </c:pt>
                <c:pt idx="63">
                  <c:v>101.79549586829431</c:v>
                </c:pt>
                <c:pt idx="64">
                  <c:v>120.00237626064188</c:v>
                </c:pt>
                <c:pt idx="65">
                  <c:v>141.46381089164882</c:v>
                </c:pt>
                <c:pt idx="66">
                  <c:v>166.76101799951869</c:v>
                </c:pt>
                <c:pt idx="67">
                  <c:v>196.57880026186317</c:v>
                </c:pt>
                <c:pt idx="68">
                  <c:v>231.72392247231215</c:v>
                </c:pt>
                <c:pt idx="69">
                  <c:v>273.14671729179355</c:v>
                </c:pt>
                <c:pt idx="70">
                  <c:v>321.96647338396491</c:v>
                </c:pt>
                <c:pt idx="71">
                  <c:v>335.77481987040721</c:v>
                </c:pt>
                <c:pt idx="72">
                  <c:v>349.42505066410286</c:v>
                </c:pt>
                <c:pt idx="73">
                  <c:v>362.9189483385112</c:v>
                </c:pt>
                <c:pt idx="74">
                  <c:v>376.25827601236824</c:v>
                </c:pt>
                <c:pt idx="75">
                  <c:v>389.44477754722266</c:v>
                </c:pt>
                <c:pt idx="76">
                  <c:v>402.48017774331254</c:v>
                </c:pt>
                <c:pt idx="77">
                  <c:v>415.36618253378822</c:v>
                </c:pt>
                <c:pt idx="78">
                  <c:v>428.10447917728652</c:v>
                </c:pt>
                <c:pt idx="79">
                  <c:v>440.69673644886302</c:v>
                </c:pt>
                <c:pt idx="80">
                  <c:v>453.1446048292874</c:v>
                </c:pt>
                <c:pt idx="81">
                  <c:v>465.4497166927095</c:v>
                </c:pt>
                <c:pt idx="82">
                  <c:v>477.61368649270088</c:v>
                </c:pt>
                <c:pt idx="83">
                  <c:v>489.63811094668017</c:v>
                </c:pt>
                <c:pt idx="84">
                  <c:v>501.52456921872817</c:v>
                </c:pt>
                <c:pt idx="85">
                  <c:v>513.27462310079954</c:v>
                </c:pt>
                <c:pt idx="86">
                  <c:v>524.88981719233936</c:v>
                </c:pt>
                <c:pt idx="87">
                  <c:v>536.37167907831019</c:v>
                </c:pt>
                <c:pt idx="88">
                  <c:v>547.7217195056395</c:v>
                </c:pt>
                <c:pt idx="89">
                  <c:v>558.94143255809206</c:v>
                </c:pt>
                <c:pt idx="90">
                  <c:v>570.0322958295784</c:v>
                </c:pt>
                <c:pt idx="91">
                  <c:v>580.99577059590456</c:v>
                </c:pt>
                <c:pt idx="92">
                  <c:v>591.83330198497265</c:v>
                </c:pt>
                <c:pt idx="93">
                  <c:v>602.54631914543995</c:v>
                </c:pt>
                <c:pt idx="94">
                  <c:v>613.13623541384482</c:v>
                </c:pt>
                <c:pt idx="95">
                  <c:v>623.60444848020813</c:v>
                </c:pt>
                <c:pt idx="96">
                  <c:v>633.9523405521179</c:v>
                </c:pt>
                <c:pt idx="97">
                  <c:v>644.18127851730719</c:v>
                </c:pt>
                <c:pt idx="98">
                  <c:v>654.29261410473225</c:v>
                </c:pt>
                <c:pt idx="99">
                  <c:v>664.28768404416087</c:v>
                </c:pt>
                <c:pt idx="100">
                  <c:v>674.16781022427926</c:v>
                </c:pt>
                <c:pt idx="101">
                  <c:v>683.93429984932732</c:v>
                </c:pt>
                <c:pt idx="102">
                  <c:v>693.58844559426961</c:v>
                </c:pt>
                <c:pt idx="103">
                  <c:v>703.13152575851268</c:v>
                </c:pt>
                <c:pt idx="104">
                  <c:v>712.564804418177</c:v>
                </c:pt>
                <c:pt idx="105">
                  <c:v>721.8895315769339</c:v>
                </c:pt>
                <c:pt idx="106">
                  <c:v>731.10694331541481</c:v>
                </c:pt>
                <c:pt idx="107">
                  <c:v>740.2182619392039</c:v>
                </c:pt>
                <c:pt idx="108">
                  <c:v>749.22469612542284</c:v>
                </c:pt>
                <c:pt idx="109">
                  <c:v>758.12744106791706</c:v>
                </c:pt>
                <c:pt idx="110">
                  <c:v>766.92767862105325</c:v>
                </c:pt>
                <c:pt idx="111">
                  <c:v>775.62657744213675</c:v>
                </c:pt>
                <c:pt idx="112">
                  <c:v>784.22529313245968</c:v>
                </c:pt>
                <c:pt idx="113">
                  <c:v>792.72496837698861</c:v>
                </c:pt>
                <c:pt idx="114">
                  <c:v>801.12673308270155</c:v>
                </c:pt>
                <c:pt idx="115">
                  <c:v>809.43170451558274</c:v>
                </c:pt>
                <c:pt idx="116">
                  <c:v>817.64098743628779</c:v>
                </c:pt>
                <c:pt idx="117">
                  <c:v>825.75567423448535</c:v>
                </c:pt>
                <c:pt idx="118">
                  <c:v>833.77684506188712</c:v>
                </c:pt>
                <c:pt idx="119">
                  <c:v>841.70556796397602</c:v>
                </c:pt>
                <c:pt idx="120">
                  <c:v>849.54289901044058</c:v>
                </c:pt>
                <c:pt idx="121">
                  <c:v>857.28988242432649</c:v>
                </c:pt>
                <c:pt idx="122">
                  <c:v>864.94755070991516</c:v>
                </c:pt>
                <c:pt idx="123">
                  <c:v>872.51692477933841</c:v>
                </c:pt>
                <c:pt idx="124">
                  <c:v>879.99901407793868</c:v>
                </c:pt>
                <c:pt idx="125">
                  <c:v>887.39481670838586</c:v>
                </c:pt>
                <c:pt idx="126">
                  <c:v>894.7053195535583</c:v>
                </c:pt>
                <c:pt idx="127">
                  <c:v>901.93149839820035</c:v>
                </c:pt>
                <c:pt idx="128">
                  <c:v>909.07431804936346</c:v>
                </c:pt>
                <c:pt idx="129">
                  <c:v>916.13473245564239</c:v>
                </c:pt>
                <c:pt idx="130">
                  <c:v>923.1136848252155</c:v>
                </c:pt>
                <c:pt idx="131">
                  <c:v>930.01210774269805</c:v>
                </c:pt>
                <c:pt idx="132">
                  <c:v>936.83092328481996</c:v>
                </c:pt>
                <c:pt idx="133">
                  <c:v>943.57104313493539</c:v>
                </c:pt>
                <c:pt idx="134">
                  <c:v>950.23336869637592</c:v>
                </c:pt>
                <c:pt idx="135">
                  <c:v>956.81879120465464</c:v>
                </c:pt>
                <c:pt idx="136">
                  <c:v>963.32819183853292</c:v>
                </c:pt>
                <c:pt idx="137">
                  <c:v>969.76244182995777</c:v>
                </c:pt>
                <c:pt idx="138">
                  <c:v>976.12240257287931</c:v>
                </c:pt>
                <c:pt idx="139">
                  <c:v>982.40892573095937</c:v>
                </c:pt>
                <c:pt idx="140">
                  <c:v>988.62285334417857</c:v>
                </c:pt>
                <c:pt idx="141">
                  <c:v>994.7650179343525</c:v>
                </c:pt>
                <c:pt idx="142">
                  <c:v>1000.8362426095662</c:v>
                </c:pt>
                <c:pt idx="143">
                  <c:v>1006.837341167536</c:v>
                </c:pt>
                <c:pt idx="144">
                  <c:v>1012.7691181979083</c:v>
                </c:pt>
                <c:pt idx="145">
                  <c:v>1018.6323691835039</c:v>
                </c:pt>
                <c:pt idx="146">
                  <c:v>1024.4278806005182</c:v>
                </c:pt>
                <c:pt idx="147">
                  <c:v>1030.1564300176842</c:v>
                </c:pt>
                <c:pt idx="148">
                  <c:v>1035.8187861944123</c:v>
                </c:pt>
                <c:pt idx="149">
                  <c:v>1041.4157091779084</c:v>
                </c:pt>
                <c:pt idx="150">
                  <c:v>1046.9479503992873</c:v>
                </c:pt>
                <c:pt idx="151">
                  <c:v>1052.4162527686835</c:v>
                </c:pt>
                <c:pt idx="152">
                  <c:v>1057.8213507693749</c:v>
                </c:pt>
                <c:pt idx="153">
                  <c:v>1063.1639705509226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F8-499A-8C8F-432B31096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684352"/>
        <c:axId val="1507870800"/>
      </c:lineChart>
      <c:catAx>
        <c:axId val="83168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07870800"/>
        <c:crosses val="autoZero"/>
        <c:auto val="1"/>
        <c:lblAlgn val="ctr"/>
        <c:lblOffset val="100"/>
        <c:noMultiLvlLbl val="0"/>
      </c:catAx>
      <c:valAx>
        <c:axId val="150787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3168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564356</xdr:colOff>
      <xdr:row>16</xdr:row>
      <xdr:rowOff>152399</xdr:rowOff>
    </xdr:from>
    <xdr:to>
      <xdr:col>24</xdr:col>
      <xdr:colOff>361950</xdr:colOff>
      <xdr:row>39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DAC533-FB50-4ACB-A085-9E91F46C2C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0EA5C-8B23-4475-89F7-BF2D8319E560}">
  <dimension ref="A1:AF184"/>
  <sheetViews>
    <sheetView topLeftCell="H40" workbookViewId="0">
      <selection activeCell="T55" sqref="T55"/>
    </sheetView>
  </sheetViews>
  <sheetFormatPr defaultRowHeight="13.9"/>
  <cols>
    <col min="3" max="3" width="3.53125" customWidth="1"/>
    <col min="5" max="5" width="9.59765625" style="1" bestFit="1" customWidth="1"/>
    <col min="6" max="6" width="9.1328125" style="1" bestFit="1" customWidth="1"/>
    <col min="7" max="7" width="9.1328125" style="2" customWidth="1"/>
    <col min="8" max="8" width="9.59765625" style="1" bestFit="1" customWidth="1"/>
    <col min="9" max="9" width="9.1328125" style="1" bestFit="1" customWidth="1"/>
    <col min="10" max="10" width="9.1328125" style="1" customWidth="1"/>
    <col min="11" max="13" width="9.1328125" style="1" bestFit="1" customWidth="1"/>
    <col min="16" max="16" width="4.19921875" customWidth="1"/>
    <col min="17" max="19" width="10.6640625" customWidth="1"/>
  </cols>
  <sheetData>
    <row r="1" spans="1:32" ht="14.25" thickBot="1">
      <c r="B1" t="s">
        <v>0</v>
      </c>
      <c r="C1" t="s">
        <v>1</v>
      </c>
      <c r="D1" t="s">
        <v>2</v>
      </c>
      <c r="E1" s="1" t="s">
        <v>3</v>
      </c>
      <c r="F1" s="1" t="s">
        <v>230</v>
      </c>
      <c r="G1" s="2" t="s">
        <v>229</v>
      </c>
      <c r="H1" s="1" t="s">
        <v>4</v>
      </c>
      <c r="I1" s="1" t="s">
        <v>5</v>
      </c>
      <c r="K1" s="1" t="s">
        <v>6</v>
      </c>
      <c r="L1" s="1" t="s">
        <v>7</v>
      </c>
      <c r="M1" s="1" t="s">
        <v>231</v>
      </c>
      <c r="Q1" s="1"/>
      <c r="V1">
        <v>0.2586</v>
      </c>
    </row>
    <row r="2" spans="1:32" ht="14.25" thickBot="1">
      <c r="A2" t="s">
        <v>8</v>
      </c>
      <c r="D2">
        <v>1</v>
      </c>
      <c r="E2" s="1">
        <v>11000000</v>
      </c>
      <c r="F2" s="1">
        <v>1</v>
      </c>
      <c r="G2" s="2">
        <v>1</v>
      </c>
      <c r="H2" s="1">
        <v>0</v>
      </c>
      <c r="I2" s="1">
        <f t="shared" ref="I2:I55" si="0">-$T$5*$T$6*F2*(E2-F2-H2)/E2</f>
        <v>-0.25032497724318181</v>
      </c>
      <c r="K2" s="1">
        <f>-I2-L2</f>
        <v>0.25032497724318181</v>
      </c>
      <c r="L2" s="1">
        <v>0</v>
      </c>
      <c r="M2" s="1">
        <f>G2*$T$8</f>
        <v>0.03</v>
      </c>
      <c r="Y2" s="3"/>
      <c r="Z2" s="4"/>
      <c r="AA2" s="5"/>
      <c r="AB2" s="6"/>
      <c r="AC2" s="7"/>
      <c r="AD2" s="4"/>
      <c r="AE2" s="5"/>
      <c r="AF2" s="6"/>
    </row>
    <row r="3" spans="1:32" ht="14.25" thickBot="1">
      <c r="A3" t="s">
        <v>10</v>
      </c>
      <c r="D3">
        <f>+D2+1</f>
        <v>2</v>
      </c>
      <c r="E3" s="1">
        <f t="shared" ref="E3:E66" si="1">E2+I2</f>
        <v>10999999.749675022</v>
      </c>
      <c r="F3" s="1">
        <f>F2-I2-L3</f>
        <v>1.2503249772431819</v>
      </c>
      <c r="G3" s="2">
        <f>G2-I2</f>
        <v>1.2503249772431819</v>
      </c>
      <c r="H3" s="1">
        <f>H2+L3</f>
        <v>0</v>
      </c>
      <c r="I3" s="1">
        <f t="shared" si="0"/>
        <v>-0.31298756435237929</v>
      </c>
      <c r="K3" s="1">
        <f t="shared" ref="K3:K66" si="2">-I3-L3</f>
        <v>0.31298756435237929</v>
      </c>
      <c r="L3" s="1">
        <v>0</v>
      </c>
      <c r="M3" s="1">
        <f t="shared" ref="M3:M15" si="3">G3*$T$8</f>
        <v>3.7509749317295456E-2</v>
      </c>
      <c r="Y3" s="8"/>
      <c r="Z3" s="9"/>
      <c r="AA3" s="9"/>
      <c r="AB3" s="9"/>
      <c r="AC3" s="9"/>
      <c r="AD3" s="9"/>
      <c r="AE3" s="9"/>
      <c r="AF3" s="9"/>
    </row>
    <row r="4" spans="1:32" ht="14.25" thickBot="1">
      <c r="A4" t="s">
        <v>15</v>
      </c>
      <c r="D4">
        <f t="shared" ref="D4:D67" si="4">+D3+1</f>
        <v>3</v>
      </c>
      <c r="E4" s="1">
        <f t="shared" si="1"/>
        <v>10999999.436687458</v>
      </c>
      <c r="F4" s="1">
        <f t="shared" ref="F4:F67" si="5">F3-I3-L4</f>
        <v>1.4740036146496196</v>
      </c>
      <c r="G4" s="2">
        <f t="shared" ref="G4:G67" si="6">G3-I3</f>
        <v>1.5633125415955611</v>
      </c>
      <c r="H4" s="1">
        <f t="shared" ref="H4:H67" si="7">H3+L4</f>
        <v>8.9308926945941558E-2</v>
      </c>
      <c r="I4" s="1">
        <f t="shared" si="0"/>
        <v>-0.36897990239798234</v>
      </c>
      <c r="K4" s="1">
        <f t="shared" si="2"/>
        <v>0.27967097545204078</v>
      </c>
      <c r="L4" s="1">
        <f t="shared" ref="L4:L67" si="8">F3*$T$7</f>
        <v>8.9308926945941558E-2</v>
      </c>
      <c r="M4" s="1">
        <f t="shared" si="3"/>
        <v>4.6899376247866831E-2</v>
      </c>
      <c r="R4" t="s">
        <v>16</v>
      </c>
      <c r="Y4" s="8"/>
      <c r="Z4" s="9"/>
      <c r="AA4" s="9"/>
      <c r="AB4" s="9"/>
      <c r="AC4" s="9"/>
      <c r="AD4" s="9"/>
      <c r="AE4" s="9"/>
      <c r="AF4" s="9"/>
    </row>
    <row r="5" spans="1:32" ht="14.25" thickBot="1">
      <c r="A5" t="s">
        <v>20</v>
      </c>
      <c r="D5">
        <f t="shared" si="4"/>
        <v>4</v>
      </c>
      <c r="E5" s="1">
        <f t="shared" si="1"/>
        <v>10999999.067707555</v>
      </c>
      <c r="F5" s="1">
        <f t="shared" si="5"/>
        <v>1.737697544572629</v>
      </c>
      <c r="G5" s="2">
        <f t="shared" si="6"/>
        <v>1.9322924439935434</v>
      </c>
      <c r="H5" s="1">
        <f t="shared" si="7"/>
        <v>0.19459489942091437</v>
      </c>
      <c r="I5" s="1">
        <f t="shared" si="0"/>
        <v>-0.43498906143366195</v>
      </c>
      <c r="K5" s="1">
        <f t="shared" si="2"/>
        <v>0.32970308895868916</v>
      </c>
      <c r="L5" s="1">
        <f t="shared" si="8"/>
        <v>0.10528597247497282</v>
      </c>
      <c r="M5" s="1">
        <f t="shared" si="3"/>
        <v>5.7968773319806301E-2</v>
      </c>
      <c r="Q5" t="s">
        <v>21</v>
      </c>
      <c r="R5" t="s">
        <v>22</v>
      </c>
      <c r="S5" t="s">
        <v>23</v>
      </c>
      <c r="T5">
        <v>5.0064999999999998E-2</v>
      </c>
      <c r="Y5" s="8"/>
      <c r="Z5" s="9"/>
      <c r="AA5" s="10"/>
      <c r="AB5" s="10"/>
      <c r="AC5" s="9"/>
      <c r="AD5" s="9"/>
      <c r="AE5" s="10"/>
      <c r="AF5" s="10"/>
    </row>
    <row r="6" spans="1:32" ht="14.25" thickBot="1">
      <c r="A6" t="s">
        <v>25</v>
      </c>
      <c r="D6">
        <f t="shared" si="4"/>
        <v>5</v>
      </c>
      <c r="E6" s="1">
        <f t="shared" si="1"/>
        <v>10999998.632718494</v>
      </c>
      <c r="F6" s="1">
        <f t="shared" si="5"/>
        <v>2.048565352822532</v>
      </c>
      <c r="G6" s="2">
        <f t="shared" si="6"/>
        <v>2.3672815054272052</v>
      </c>
      <c r="H6" s="1">
        <f t="shared" si="7"/>
        <v>0.31871615260467356</v>
      </c>
      <c r="I6" s="1">
        <f t="shared" si="0"/>
        <v>-0.51280701158539432</v>
      </c>
      <c r="K6" s="1">
        <f t="shared" si="2"/>
        <v>0.38868575840163511</v>
      </c>
      <c r="L6" s="1">
        <f t="shared" si="8"/>
        <v>0.12412125318375922</v>
      </c>
      <c r="M6" s="1">
        <f t="shared" si="3"/>
        <v>7.1018445162816149E-2</v>
      </c>
      <c r="Q6" t="s">
        <v>26</v>
      </c>
      <c r="R6" t="s">
        <v>27</v>
      </c>
      <c r="T6">
        <v>5</v>
      </c>
      <c r="U6" t="s">
        <v>28</v>
      </c>
      <c r="V6">
        <f>1/14</f>
        <v>7.1428571428571425E-2</v>
      </c>
      <c r="Y6" s="8"/>
      <c r="Z6" s="10"/>
      <c r="AA6" s="10"/>
      <c r="AB6" s="10"/>
      <c r="AC6" s="9"/>
      <c r="AD6" s="10"/>
      <c r="AE6" s="10"/>
      <c r="AF6" s="10"/>
    </row>
    <row r="7" spans="1:32" ht="14.25" thickBot="1">
      <c r="A7" t="s">
        <v>30</v>
      </c>
      <c r="D7">
        <f t="shared" si="4"/>
        <v>6</v>
      </c>
      <c r="E7" s="1">
        <f t="shared" si="1"/>
        <v>10999998.119911483</v>
      </c>
      <c r="F7" s="1">
        <f t="shared" si="5"/>
        <v>2.4150462677777456</v>
      </c>
      <c r="G7" s="2">
        <f t="shared" si="6"/>
        <v>2.8800885170125996</v>
      </c>
      <c r="H7" s="1">
        <f t="shared" si="7"/>
        <v>0.46504224923485438</v>
      </c>
      <c r="I7" s="1">
        <f t="shared" si="0"/>
        <v>-0.60454629869531828</v>
      </c>
      <c r="K7" s="1">
        <f t="shared" si="2"/>
        <v>0.45822020206513747</v>
      </c>
      <c r="L7" s="1">
        <f t="shared" si="8"/>
        <v>0.14632609663018084</v>
      </c>
      <c r="M7" s="1">
        <f t="shared" si="3"/>
        <v>8.6402655510377985E-2</v>
      </c>
      <c r="Q7" t="s">
        <v>31</v>
      </c>
      <c r="R7" t="s">
        <v>32</v>
      </c>
      <c r="T7">
        <f>1/14</f>
        <v>7.1428571428571425E-2</v>
      </c>
      <c r="Y7" s="8"/>
      <c r="Z7" s="10"/>
      <c r="AA7" s="10"/>
      <c r="AB7" s="10"/>
      <c r="AC7" s="9"/>
      <c r="AD7" s="10"/>
      <c r="AE7" s="10"/>
      <c r="AF7" s="10"/>
    </row>
    <row r="8" spans="1:32" ht="14.25" thickBot="1">
      <c r="A8" t="s">
        <v>34</v>
      </c>
      <c r="D8">
        <f t="shared" si="4"/>
        <v>7</v>
      </c>
      <c r="E8" s="1">
        <f t="shared" si="1"/>
        <v>10999997.515365183</v>
      </c>
      <c r="F8" s="1">
        <f>F7-I7-L8</f>
        <v>2.8470892616317962</v>
      </c>
      <c r="G8" s="2">
        <f t="shared" si="6"/>
        <v>3.4846348157079179</v>
      </c>
      <c r="H8" s="1">
        <f t="shared" si="7"/>
        <v>0.6375455540761219</v>
      </c>
      <c r="I8" s="1">
        <f t="shared" si="0"/>
        <v>-0.71269739364602513</v>
      </c>
      <c r="K8" s="1">
        <f t="shared" si="2"/>
        <v>0.54019408880475761</v>
      </c>
      <c r="L8" s="1">
        <f t="shared" si="8"/>
        <v>0.17250330484126752</v>
      </c>
      <c r="M8" s="1">
        <f t="shared" si="3"/>
        <v>0.10453904447123753</v>
      </c>
      <c r="Q8" t="s">
        <v>35</v>
      </c>
      <c r="R8" t="s">
        <v>36</v>
      </c>
      <c r="T8">
        <v>0.03</v>
      </c>
      <c r="Y8" s="8"/>
      <c r="Z8" s="10"/>
      <c r="AA8" s="10"/>
      <c r="AB8" s="10"/>
      <c r="AC8" s="9"/>
      <c r="AD8" s="10"/>
      <c r="AE8" s="10"/>
      <c r="AF8" s="10"/>
    </row>
    <row r="9" spans="1:32" ht="14.25" thickBot="1">
      <c r="A9" t="s">
        <v>38</v>
      </c>
      <c r="D9">
        <f t="shared" si="4"/>
        <v>8</v>
      </c>
      <c r="E9" s="1">
        <f t="shared" si="1"/>
        <v>10999996.802667789</v>
      </c>
      <c r="F9" s="1">
        <f t="shared" si="5"/>
        <v>3.3564231365898358</v>
      </c>
      <c r="G9" s="2">
        <f t="shared" si="6"/>
        <v>4.1973322093539434</v>
      </c>
      <c r="H9" s="1">
        <f t="shared" si="7"/>
        <v>0.84090907276410731</v>
      </c>
      <c r="I9" s="1">
        <f t="shared" si="0"/>
        <v>-0.840196301068181</v>
      </c>
      <c r="K9" s="1">
        <f t="shared" si="2"/>
        <v>0.63683278238019558</v>
      </c>
      <c r="L9" s="1">
        <f t="shared" si="8"/>
        <v>0.20336351868798544</v>
      </c>
      <c r="M9" s="1">
        <f t="shared" si="3"/>
        <v>0.1259199662806183</v>
      </c>
      <c r="Y9" s="8"/>
      <c r="Z9" s="10"/>
      <c r="AA9" s="10"/>
      <c r="AB9" s="10"/>
      <c r="AC9" s="9"/>
      <c r="AD9" s="10"/>
      <c r="AE9" s="10"/>
      <c r="AF9" s="10"/>
    </row>
    <row r="10" spans="1:32">
      <c r="A10" t="s">
        <v>40</v>
      </c>
      <c r="D10">
        <f t="shared" si="4"/>
        <v>9</v>
      </c>
      <c r="E10" s="1">
        <f t="shared" si="1"/>
        <v>10999995.962471489</v>
      </c>
      <c r="F10" s="1">
        <f t="shared" si="5"/>
        <v>3.9568749279015996</v>
      </c>
      <c r="G10" s="2">
        <f t="shared" si="6"/>
        <v>5.0375285104221241</v>
      </c>
      <c r="H10" s="1">
        <f t="shared" si="7"/>
        <v>1.0806535825205241</v>
      </c>
      <c r="I10" s="1">
        <f t="shared" si="0"/>
        <v>-0.99050426271809722</v>
      </c>
      <c r="K10" s="1">
        <f t="shared" si="2"/>
        <v>0.7507597529616804</v>
      </c>
      <c r="L10" s="1">
        <f t="shared" si="8"/>
        <v>0.23974450975641684</v>
      </c>
      <c r="M10" s="1">
        <f t="shared" si="3"/>
        <v>0.15112585531266373</v>
      </c>
      <c r="R10" s="1">
        <f>G43</f>
        <v>1263.9508100473026</v>
      </c>
    </row>
    <row r="11" spans="1:32">
      <c r="A11" t="s">
        <v>41</v>
      </c>
      <c r="D11">
        <f t="shared" si="4"/>
        <v>10</v>
      </c>
      <c r="E11" s="1">
        <f t="shared" si="1"/>
        <v>10999994.971967226</v>
      </c>
      <c r="F11" s="1">
        <f t="shared" si="5"/>
        <v>4.6647452671981542</v>
      </c>
      <c r="G11" s="2">
        <f t="shared" si="6"/>
        <v>6.0280327731402217</v>
      </c>
      <c r="H11" s="1">
        <f t="shared" si="7"/>
        <v>1.363287505942067</v>
      </c>
      <c r="I11" s="1">
        <f t="shared" si="0"/>
        <v>-1.1677017191067136</v>
      </c>
      <c r="K11" s="1">
        <f t="shared" si="2"/>
        <v>0.8850677956851708</v>
      </c>
      <c r="L11" s="1">
        <f t="shared" si="8"/>
        <v>0.28263392342154281</v>
      </c>
      <c r="M11" s="1">
        <f t="shared" si="3"/>
        <v>0.18084098319420663</v>
      </c>
    </row>
    <row r="12" spans="1:32">
      <c r="A12" t="s">
        <v>42</v>
      </c>
      <c r="D12">
        <f t="shared" si="4"/>
        <v>11</v>
      </c>
      <c r="E12" s="1">
        <f t="shared" si="1"/>
        <v>10999993.804265507</v>
      </c>
      <c r="F12" s="1">
        <f t="shared" si="5"/>
        <v>5.4992508957907145</v>
      </c>
      <c r="G12" s="2">
        <f t="shared" si="6"/>
        <v>7.1957344922469355</v>
      </c>
      <c r="H12" s="1">
        <f t="shared" si="7"/>
        <v>1.6964835964562208</v>
      </c>
      <c r="I12" s="1">
        <f t="shared" si="0"/>
        <v>-1.3765990799748522</v>
      </c>
      <c r="K12" s="1">
        <f t="shared" si="2"/>
        <v>1.0434029894606984</v>
      </c>
      <c r="L12" s="1">
        <f t="shared" si="8"/>
        <v>0.33319609051415383</v>
      </c>
      <c r="M12" s="1">
        <f t="shared" si="3"/>
        <v>0.21587203476740804</v>
      </c>
    </row>
    <row r="13" spans="1:32">
      <c r="A13" t="s">
        <v>43</v>
      </c>
      <c r="D13">
        <f t="shared" si="4"/>
        <v>12</v>
      </c>
      <c r="E13" s="1">
        <f t="shared" si="1"/>
        <v>10999992.427666426</v>
      </c>
      <c r="F13" s="1">
        <f t="shared" si="5"/>
        <v>6.4830463403519438</v>
      </c>
      <c r="G13" s="2">
        <f t="shared" si="6"/>
        <v>8.5723335722217868</v>
      </c>
      <c r="H13" s="1">
        <f t="shared" si="7"/>
        <v>2.0892872318698434</v>
      </c>
      <c r="I13" s="1">
        <f t="shared" si="0"/>
        <v>-1.6228673104412961</v>
      </c>
      <c r="K13" s="1">
        <f t="shared" si="2"/>
        <v>1.2300636750276737</v>
      </c>
      <c r="L13" s="1">
        <f t="shared" si="8"/>
        <v>0.39280363541362245</v>
      </c>
      <c r="M13" s="1">
        <f t="shared" si="3"/>
        <v>0.25717000716665361</v>
      </c>
      <c r="Q13" t="s">
        <v>44</v>
      </c>
      <c r="R13">
        <v>4000</v>
      </c>
      <c r="S13" s="1">
        <f>G50</f>
        <v>4000.0792086880629</v>
      </c>
    </row>
    <row r="14" spans="1:32">
      <c r="A14" t="s">
        <v>45</v>
      </c>
      <c r="D14">
        <f t="shared" si="4"/>
        <v>13</v>
      </c>
      <c r="E14" s="1">
        <f t="shared" si="1"/>
        <v>10999990.804799115</v>
      </c>
      <c r="F14" s="1">
        <f t="shared" si="5"/>
        <v>7.6428389121966731</v>
      </c>
      <c r="G14" s="2">
        <f t="shared" si="6"/>
        <v>10.195200882663084</v>
      </c>
      <c r="H14" s="1">
        <f t="shared" si="7"/>
        <v>2.5523619704664107</v>
      </c>
      <c r="I14" s="1">
        <f t="shared" si="0"/>
        <v>-1.9131918774765506</v>
      </c>
      <c r="K14" s="1">
        <f t="shared" si="2"/>
        <v>1.4501171388799832</v>
      </c>
      <c r="L14" s="1">
        <f t="shared" si="8"/>
        <v>0.46307473859656739</v>
      </c>
      <c r="M14" s="1">
        <f t="shared" si="3"/>
        <v>0.30585602647989252</v>
      </c>
      <c r="Q14" t="s">
        <v>46</v>
      </c>
      <c r="R14" s="11">
        <v>1377</v>
      </c>
      <c r="S14" s="1">
        <f>G59</f>
        <v>11192.493995680241</v>
      </c>
    </row>
    <row r="15" spans="1:32">
      <c r="A15" t="s">
        <v>47</v>
      </c>
      <c r="D15">
        <f t="shared" si="4"/>
        <v>14</v>
      </c>
      <c r="E15" s="1">
        <f t="shared" si="1"/>
        <v>10999988.891607238</v>
      </c>
      <c r="F15" s="1">
        <f t="shared" si="5"/>
        <v>9.0101137245163194</v>
      </c>
      <c r="G15" s="2">
        <f t="shared" si="6"/>
        <v>12.108392760139635</v>
      </c>
      <c r="H15" s="1">
        <f t="shared" si="7"/>
        <v>3.0982790356233156</v>
      </c>
      <c r="I15" s="1">
        <f t="shared" si="0"/>
        <v>-2.2554542353637865</v>
      </c>
      <c r="K15" s="1">
        <f t="shared" si="2"/>
        <v>1.7095371702068813</v>
      </c>
      <c r="L15" s="1">
        <f t="shared" si="8"/>
        <v>0.54591706515690519</v>
      </c>
      <c r="M15" s="1">
        <f t="shared" si="3"/>
        <v>0.36325178280418902</v>
      </c>
      <c r="Q15" t="s">
        <v>48</v>
      </c>
      <c r="R15">
        <f>1377+1983</f>
        <v>3360</v>
      </c>
      <c r="S15" s="1">
        <f>G59</f>
        <v>11192.493995680241</v>
      </c>
    </row>
    <row r="16" spans="1:32">
      <c r="A16" t="s">
        <v>49</v>
      </c>
      <c r="D16">
        <f t="shared" si="4"/>
        <v>15</v>
      </c>
      <c r="E16" s="1">
        <f t="shared" si="1"/>
        <v>10999986.636153003</v>
      </c>
      <c r="F16" s="1">
        <f t="shared" si="5"/>
        <v>10.621988408128939</v>
      </c>
      <c r="G16" s="2">
        <f t="shared" si="6"/>
        <v>14.363846995503422</v>
      </c>
      <c r="H16" s="1">
        <f t="shared" si="7"/>
        <v>3.7418585873744812</v>
      </c>
      <c r="I16" s="1">
        <f t="shared" si="0"/>
        <v>-2.6589457761933706</v>
      </c>
      <c r="K16" s="1">
        <f t="shared" si="2"/>
        <v>2.015366224442205</v>
      </c>
      <c r="L16" s="1">
        <f t="shared" si="8"/>
        <v>0.64357955175116566</v>
      </c>
      <c r="M16" s="1">
        <f>G2*$T$8</f>
        <v>0.03</v>
      </c>
    </row>
    <row r="17" spans="1:13">
      <c r="A17" t="s">
        <v>50</v>
      </c>
      <c r="D17">
        <f t="shared" si="4"/>
        <v>16</v>
      </c>
      <c r="E17" s="1">
        <f t="shared" si="1"/>
        <v>10999983.977207227</v>
      </c>
      <c r="F17" s="1">
        <f t="shared" si="5"/>
        <v>12.522220726598814</v>
      </c>
      <c r="G17" s="2">
        <f t="shared" si="6"/>
        <v>17.022792771696793</v>
      </c>
      <c r="H17" s="1">
        <f t="shared" si="7"/>
        <v>4.5005720450979769</v>
      </c>
      <c r="I17" s="1">
        <f t="shared" si="0"/>
        <v>-3.1346200524633145</v>
      </c>
      <c r="K17" s="1">
        <f t="shared" si="2"/>
        <v>2.3759065947398188</v>
      </c>
      <c r="L17" s="1">
        <f t="shared" si="8"/>
        <v>0.75871345772349552</v>
      </c>
      <c r="M17" s="1">
        <f t="shared" ref="M17:M80" si="9">G3*$T$8</f>
        <v>3.7509749317295456E-2</v>
      </c>
    </row>
    <row r="18" spans="1:13">
      <c r="A18" t="s">
        <v>51</v>
      </c>
      <c r="D18">
        <f t="shared" si="4"/>
        <v>17</v>
      </c>
      <c r="E18" s="1">
        <f t="shared" si="1"/>
        <v>10999980.842587175</v>
      </c>
      <c r="F18" s="1">
        <f t="shared" si="5"/>
        <v>14.762396441447928</v>
      </c>
      <c r="G18" s="2">
        <f t="shared" si="6"/>
        <v>20.157412824160108</v>
      </c>
      <c r="H18" s="1">
        <f t="shared" si="7"/>
        <v>5.3950163827121775</v>
      </c>
      <c r="I18" s="1">
        <f t="shared" si="0"/>
        <v>-3.695390117408146</v>
      </c>
      <c r="K18" s="1">
        <f t="shared" si="2"/>
        <v>2.800945779793945</v>
      </c>
      <c r="L18" s="1">
        <f t="shared" si="8"/>
        <v>0.89444433761420095</v>
      </c>
      <c r="M18" s="1">
        <f t="shared" si="9"/>
        <v>4.6899376247866831E-2</v>
      </c>
    </row>
    <row r="19" spans="1:13">
      <c r="A19" t="s">
        <v>52</v>
      </c>
      <c r="D19">
        <f t="shared" si="4"/>
        <v>18</v>
      </c>
      <c r="E19" s="1">
        <f t="shared" si="1"/>
        <v>10999977.147197057</v>
      </c>
      <c r="F19" s="1">
        <f t="shared" si="5"/>
        <v>17.403329670181222</v>
      </c>
      <c r="G19" s="2">
        <f t="shared" si="6"/>
        <v>23.852802941568253</v>
      </c>
      <c r="H19" s="1">
        <f t="shared" si="7"/>
        <v>6.4494732713870295</v>
      </c>
      <c r="I19" s="1">
        <f t="shared" si="0"/>
        <v>-4.3564790528992434</v>
      </c>
      <c r="K19" s="1">
        <f t="shared" si="2"/>
        <v>3.3020221642243914</v>
      </c>
      <c r="L19" s="1">
        <f t="shared" si="8"/>
        <v>1.054456888674852</v>
      </c>
      <c r="M19" s="1">
        <f t="shared" si="9"/>
        <v>5.7968773319806301E-2</v>
      </c>
    </row>
    <row r="20" spans="1:13">
      <c r="A20" t="s">
        <v>53</v>
      </c>
      <c r="D20">
        <f t="shared" si="4"/>
        <v>19</v>
      </c>
      <c r="E20" s="1">
        <f t="shared" si="1"/>
        <v>10999972.790718004</v>
      </c>
      <c r="F20" s="1">
        <f t="shared" si="5"/>
        <v>20.516713746638949</v>
      </c>
      <c r="G20" s="2">
        <f t="shared" si="6"/>
        <v>28.209281994467496</v>
      </c>
      <c r="H20" s="1">
        <f t="shared" si="7"/>
        <v>7.6925682478285449</v>
      </c>
      <c r="I20" s="1">
        <f t="shared" si="0"/>
        <v>-5.1358331978185898</v>
      </c>
      <c r="K20" s="1">
        <f t="shared" si="2"/>
        <v>3.892738221377074</v>
      </c>
      <c r="L20" s="1">
        <f t="shared" si="8"/>
        <v>1.2430949764415158</v>
      </c>
      <c r="M20" s="1">
        <f t="shared" si="9"/>
        <v>7.1018445162816149E-2</v>
      </c>
    </row>
    <row r="21" spans="1:13">
      <c r="A21" t="s">
        <v>54</v>
      </c>
      <c r="D21">
        <f t="shared" si="4"/>
        <v>20</v>
      </c>
      <c r="E21" s="1">
        <f t="shared" si="1"/>
        <v>10999967.654884806</v>
      </c>
      <c r="F21" s="1">
        <f t="shared" si="5"/>
        <v>24.187067391126188</v>
      </c>
      <c r="G21" s="2">
        <f t="shared" si="6"/>
        <v>33.345115192286087</v>
      </c>
      <c r="H21" s="1">
        <f t="shared" si="7"/>
        <v>9.1580478011598991</v>
      </c>
      <c r="I21" s="1">
        <f t="shared" si="0"/>
        <v>-6.0546092907882167</v>
      </c>
      <c r="K21" s="1">
        <f t="shared" si="2"/>
        <v>4.5891297374568634</v>
      </c>
      <c r="L21" s="1">
        <f t="shared" si="8"/>
        <v>1.4654795533313534</v>
      </c>
      <c r="M21" s="1">
        <f t="shared" si="9"/>
        <v>8.6402655510377985E-2</v>
      </c>
    </row>
    <row r="22" spans="1:13">
      <c r="A22" t="s">
        <v>55</v>
      </c>
      <c r="D22">
        <f t="shared" si="4"/>
        <v>21</v>
      </c>
      <c r="E22" s="1">
        <f t="shared" si="1"/>
        <v>10999961.600275515</v>
      </c>
      <c r="F22" s="1">
        <f t="shared" si="5"/>
        <v>28.514029011119678</v>
      </c>
      <c r="G22" s="2">
        <f t="shared" si="6"/>
        <v>39.399724483074301</v>
      </c>
      <c r="H22" s="1">
        <f t="shared" si="7"/>
        <v>10.885695471954627</v>
      </c>
      <c r="I22" s="1">
        <f t="shared" si="0"/>
        <v>-7.1377487460882563</v>
      </c>
      <c r="K22" s="1">
        <f t="shared" si="2"/>
        <v>5.4101010752935288</v>
      </c>
      <c r="L22" s="1">
        <f t="shared" si="8"/>
        <v>1.7276476707947277</v>
      </c>
      <c r="M22" s="1">
        <f t="shared" si="9"/>
        <v>0.10453904447123753</v>
      </c>
    </row>
    <row r="23" spans="1:13">
      <c r="A23" t="s">
        <v>56</v>
      </c>
      <c r="D23">
        <f t="shared" si="4"/>
        <v>22</v>
      </c>
      <c r="E23" s="1">
        <f t="shared" si="1"/>
        <v>10999954.462526768</v>
      </c>
      <c r="F23" s="1">
        <f t="shared" si="5"/>
        <v>33.615061399270822</v>
      </c>
      <c r="G23" s="2">
        <f t="shared" si="6"/>
        <v>46.537473229162558</v>
      </c>
      <c r="H23" s="1">
        <f t="shared" si="7"/>
        <v>12.922411829891747</v>
      </c>
      <c r="I23" s="1">
        <f t="shared" si="0"/>
        <v>-8.4146546447685502</v>
      </c>
      <c r="K23" s="1">
        <f t="shared" si="2"/>
        <v>6.37793828683143</v>
      </c>
      <c r="L23" s="1">
        <f t="shared" si="8"/>
        <v>2.0367163579371197</v>
      </c>
      <c r="M23" s="1">
        <f t="shared" si="9"/>
        <v>0.1259199662806183</v>
      </c>
    </row>
    <row r="24" spans="1:13">
      <c r="A24" t="s">
        <v>57</v>
      </c>
      <c r="D24">
        <f t="shared" si="4"/>
        <v>23</v>
      </c>
      <c r="E24" s="1">
        <f t="shared" si="1"/>
        <v>10999946.047872124</v>
      </c>
      <c r="F24" s="1">
        <f t="shared" si="5"/>
        <v>39.628640229805747</v>
      </c>
      <c r="G24" s="2">
        <f t="shared" si="6"/>
        <v>54.952127873931104</v>
      </c>
      <c r="H24" s="1">
        <f t="shared" si="7"/>
        <v>15.323487644125377</v>
      </c>
      <c r="I24" s="1">
        <f t="shared" si="0"/>
        <v>-9.9199898082583573</v>
      </c>
      <c r="K24" s="1">
        <f t="shared" si="2"/>
        <v>7.5189139940247269</v>
      </c>
      <c r="L24" s="1">
        <f t="shared" si="8"/>
        <v>2.4010758142336299</v>
      </c>
      <c r="M24" s="1">
        <f t="shared" si="9"/>
        <v>0.15112585531266373</v>
      </c>
    </row>
    <row r="25" spans="1:13">
      <c r="A25" t="s">
        <v>58</v>
      </c>
      <c r="D25">
        <f t="shared" si="4"/>
        <v>24</v>
      </c>
      <c r="E25" s="1">
        <f t="shared" si="1"/>
        <v>10999936.127882317</v>
      </c>
      <c r="F25" s="1">
        <f t="shared" si="5"/>
        <v>46.718012878792265</v>
      </c>
      <c r="G25" s="2">
        <f t="shared" si="6"/>
        <v>64.872117682189469</v>
      </c>
      <c r="H25" s="1">
        <f t="shared" si="7"/>
        <v>18.154104803397217</v>
      </c>
      <c r="I25" s="1">
        <f t="shared" si="0"/>
        <v>-11.694617604475596</v>
      </c>
      <c r="K25" s="1">
        <f t="shared" si="2"/>
        <v>8.8640004452037573</v>
      </c>
      <c r="L25" s="1">
        <f t="shared" si="8"/>
        <v>2.830617159271839</v>
      </c>
      <c r="M25" s="1">
        <f t="shared" si="9"/>
        <v>0.18084098319420663</v>
      </c>
    </row>
    <row r="26" spans="1:13">
      <c r="A26" t="s">
        <v>59</v>
      </c>
      <c r="D26">
        <f t="shared" si="4"/>
        <v>25</v>
      </c>
      <c r="E26" s="1">
        <f t="shared" si="1"/>
        <v>10999924.433264712</v>
      </c>
      <c r="F26" s="1">
        <f t="shared" si="5"/>
        <v>55.075629563354127</v>
      </c>
      <c r="G26" s="2">
        <f t="shared" si="6"/>
        <v>76.566735286665065</v>
      </c>
      <c r="H26" s="1">
        <f t="shared" si="7"/>
        <v>21.491105723310952</v>
      </c>
      <c r="I26" s="1">
        <f t="shared" si="0"/>
        <v>-13.786711005169208</v>
      </c>
      <c r="K26" s="1">
        <f t="shared" si="2"/>
        <v>10.449710085255475</v>
      </c>
      <c r="L26" s="1">
        <f t="shared" si="8"/>
        <v>3.3370009199137329</v>
      </c>
      <c r="M26" s="1">
        <f t="shared" si="9"/>
        <v>0.21587203476740804</v>
      </c>
    </row>
    <row r="27" spans="1:13">
      <c r="A27" t="s">
        <v>60</v>
      </c>
      <c r="D27">
        <f t="shared" si="4"/>
        <v>26</v>
      </c>
      <c r="E27" s="1">
        <f t="shared" si="1"/>
        <v>10999910.646553706</v>
      </c>
      <c r="F27" s="1">
        <f t="shared" si="5"/>
        <v>64.928367028283759</v>
      </c>
      <c r="G27" s="2">
        <f t="shared" si="6"/>
        <v>90.353446291834274</v>
      </c>
      <c r="H27" s="1">
        <f t="shared" si="7"/>
        <v>25.425079263550533</v>
      </c>
      <c r="I27" s="1">
        <f t="shared" si="0"/>
        <v>-16.253059972357597</v>
      </c>
      <c r="K27" s="1">
        <f t="shared" si="2"/>
        <v>12.319086432118016</v>
      </c>
      <c r="L27" s="1">
        <f t="shared" si="8"/>
        <v>3.9339735402395801</v>
      </c>
      <c r="M27" s="1">
        <f t="shared" si="9"/>
        <v>0.25717000716665361</v>
      </c>
    </row>
    <row r="28" spans="1:13">
      <c r="A28" t="s">
        <v>61</v>
      </c>
      <c r="D28">
        <f t="shared" si="4"/>
        <v>27</v>
      </c>
      <c r="E28" s="1">
        <f t="shared" si="1"/>
        <v>10999894.393493734</v>
      </c>
      <c r="F28" s="1">
        <f t="shared" si="5"/>
        <v>76.543686498621085</v>
      </c>
      <c r="G28" s="2">
        <f t="shared" si="6"/>
        <v>106.60650626419186</v>
      </c>
      <c r="H28" s="1">
        <f t="shared" si="7"/>
        <v>30.062819765570801</v>
      </c>
      <c r="I28" s="1">
        <f t="shared" si="0"/>
        <v>-19.16061262409665</v>
      </c>
      <c r="K28" s="1">
        <f t="shared" si="2"/>
        <v>14.522872122076382</v>
      </c>
      <c r="L28" s="1">
        <f t="shared" si="8"/>
        <v>4.637740502020268</v>
      </c>
      <c r="M28" s="1">
        <f t="shared" si="9"/>
        <v>0.30585602647989252</v>
      </c>
    </row>
    <row r="29" spans="1:13">
      <c r="A29" t="s">
        <v>62</v>
      </c>
      <c r="D29">
        <f t="shared" si="4"/>
        <v>28</v>
      </c>
      <c r="E29" s="1">
        <f t="shared" si="1"/>
        <v>10999875.23288111</v>
      </c>
      <c r="F29" s="1">
        <f t="shared" si="5"/>
        <v>90.236892944244801</v>
      </c>
      <c r="G29" s="2">
        <f t="shared" si="6"/>
        <v>125.76711888828851</v>
      </c>
      <c r="H29" s="1">
        <f t="shared" si="7"/>
        <v>35.530225944043735</v>
      </c>
      <c r="I29" s="1">
        <f t="shared" si="0"/>
        <v>-22.588291959985817</v>
      </c>
      <c r="K29" s="1">
        <f t="shared" si="2"/>
        <v>17.120885781512882</v>
      </c>
      <c r="L29" s="1">
        <f t="shared" si="8"/>
        <v>5.4674061784729346</v>
      </c>
      <c r="M29" s="1">
        <f t="shared" si="9"/>
        <v>0.36325178280418902</v>
      </c>
    </row>
    <row r="30" spans="1:13">
      <c r="A30" t="s">
        <v>63</v>
      </c>
      <c r="D30">
        <f t="shared" si="4"/>
        <v>29</v>
      </c>
      <c r="E30" s="1">
        <f t="shared" si="1"/>
        <v>10999852.64458915</v>
      </c>
      <c r="F30" s="1">
        <f t="shared" si="5"/>
        <v>106.37969255107026</v>
      </c>
      <c r="G30" s="2">
        <f t="shared" si="6"/>
        <v>148.35541084827432</v>
      </c>
      <c r="H30" s="1">
        <f t="shared" si="7"/>
        <v>41.975718297204075</v>
      </c>
      <c r="I30" s="1">
        <f t="shared" si="0"/>
        <v>-26.629137384862787</v>
      </c>
      <c r="K30" s="1">
        <f t="shared" si="2"/>
        <v>20.183645031702444</v>
      </c>
      <c r="L30" s="1">
        <f t="shared" si="8"/>
        <v>6.4454923531603425</v>
      </c>
      <c r="M30" s="1">
        <f t="shared" si="9"/>
        <v>0.43091540986510268</v>
      </c>
    </row>
    <row r="31" spans="1:13">
      <c r="A31" t="s">
        <v>64</v>
      </c>
      <c r="D31">
        <f t="shared" si="4"/>
        <v>30</v>
      </c>
      <c r="E31" s="1">
        <f t="shared" si="1"/>
        <v>10999826.015451765</v>
      </c>
      <c r="F31" s="1">
        <f t="shared" si="5"/>
        <v>125.41028046799946</v>
      </c>
      <c r="G31" s="2">
        <f t="shared" si="6"/>
        <v>174.9845482331371</v>
      </c>
      <c r="H31" s="1">
        <f t="shared" si="7"/>
        <v>49.574267765137662</v>
      </c>
      <c r="I31" s="1">
        <f t="shared" si="0"/>
        <v>-31.392829055035037</v>
      </c>
      <c r="K31" s="1">
        <f t="shared" si="2"/>
        <v>23.794279587101446</v>
      </c>
      <c r="L31" s="1">
        <f t="shared" si="8"/>
        <v>7.5985494679335899</v>
      </c>
      <c r="M31" s="1">
        <f t="shared" si="9"/>
        <v>0.51068378315090379</v>
      </c>
    </row>
    <row r="32" spans="1:13">
      <c r="A32" t="s">
        <v>65</v>
      </c>
      <c r="D32">
        <f t="shared" si="4"/>
        <v>31</v>
      </c>
      <c r="E32" s="1">
        <f t="shared" si="1"/>
        <v>10999794.62262271</v>
      </c>
      <c r="F32" s="1">
        <f t="shared" si="5"/>
        <v>147.84523234674882</v>
      </c>
      <c r="G32" s="2">
        <f t="shared" si="6"/>
        <v>206.37737728817214</v>
      </c>
      <c r="H32" s="1">
        <f t="shared" si="7"/>
        <v>58.53214494142334</v>
      </c>
      <c r="I32" s="1">
        <f t="shared" si="0"/>
        <v>-37.008663420217857</v>
      </c>
      <c r="K32" s="1">
        <f t="shared" si="2"/>
        <v>28.05078624393218</v>
      </c>
      <c r="L32" s="1">
        <f t="shared" si="8"/>
        <v>8.9578771762856757</v>
      </c>
      <c r="M32" s="1">
        <f t="shared" si="9"/>
        <v>0.60472238472480322</v>
      </c>
    </row>
    <row r="33" spans="1:18">
      <c r="A33" t="s">
        <v>66</v>
      </c>
      <c r="D33">
        <f t="shared" si="4"/>
        <v>32</v>
      </c>
      <c r="E33" s="1">
        <f t="shared" si="1"/>
        <v>10999757.61395929</v>
      </c>
      <c r="F33" s="1">
        <f t="shared" si="5"/>
        <v>174.29352202791318</v>
      </c>
      <c r="G33" s="2">
        <f t="shared" si="6"/>
        <v>243.38604070839</v>
      </c>
      <c r="H33" s="1">
        <f t="shared" si="7"/>
        <v>69.092518680476829</v>
      </c>
      <c r="I33" s="1">
        <f t="shared" si="0"/>
        <v>-43.629060522250583</v>
      </c>
      <c r="K33" s="1">
        <f t="shared" si="2"/>
        <v>33.068686783197094</v>
      </c>
      <c r="L33" s="1">
        <f t="shared" si="8"/>
        <v>10.560373739053487</v>
      </c>
      <c r="M33" s="1">
        <f t="shared" si="9"/>
        <v>0.71558408824704756</v>
      </c>
    </row>
    <row r="34" spans="1:18">
      <c r="A34" t="s">
        <v>67</v>
      </c>
      <c r="D34">
        <f t="shared" si="4"/>
        <v>33</v>
      </c>
      <c r="E34" s="1">
        <f t="shared" si="1"/>
        <v>10999713.984898768</v>
      </c>
      <c r="F34" s="1">
        <f t="shared" si="5"/>
        <v>205.47304526245568</v>
      </c>
      <c r="G34" s="2">
        <f t="shared" si="6"/>
        <v>287.0151012306406</v>
      </c>
      <c r="H34" s="1">
        <f t="shared" si="7"/>
        <v>81.542055968184911</v>
      </c>
      <c r="I34" s="1">
        <f t="shared" si="0"/>
        <v>-51.433697962861771</v>
      </c>
      <c r="K34" s="1">
        <f t="shared" si="2"/>
        <v>38.984160675153689</v>
      </c>
      <c r="L34" s="1">
        <f t="shared" si="8"/>
        <v>12.449537287708084</v>
      </c>
      <c r="M34" s="1">
        <f t="shared" si="9"/>
        <v>0.84627845983402483</v>
      </c>
    </row>
    <row r="35" spans="1:18">
      <c r="A35" t="s">
        <v>68</v>
      </c>
      <c r="D35">
        <f t="shared" si="4"/>
        <v>34</v>
      </c>
      <c r="E35" s="1">
        <f t="shared" si="1"/>
        <v>10999662.551200805</v>
      </c>
      <c r="F35" s="1">
        <f t="shared" si="5"/>
        <v>242.23009713514202</v>
      </c>
      <c r="G35" s="2">
        <f t="shared" si="6"/>
        <v>338.4487991935024</v>
      </c>
      <c r="H35" s="1">
        <f t="shared" si="7"/>
        <v>96.218702058360321</v>
      </c>
      <c r="I35" s="1">
        <f t="shared" si="0"/>
        <v>-60.634383347602785</v>
      </c>
      <c r="K35" s="1">
        <f t="shared" si="2"/>
        <v>45.957737257427382</v>
      </c>
      <c r="L35" s="1">
        <f t="shared" si="8"/>
        <v>14.676646090175405</v>
      </c>
      <c r="M35" s="1">
        <f t="shared" si="9"/>
        <v>1.0003534557685825</v>
      </c>
    </row>
    <row r="36" spans="1:18">
      <c r="A36" t="s">
        <v>69</v>
      </c>
      <c r="D36">
        <f t="shared" si="4"/>
        <v>35</v>
      </c>
      <c r="E36" s="1">
        <f t="shared" si="1"/>
        <v>10999601.916817458</v>
      </c>
      <c r="F36" s="1">
        <f t="shared" si="5"/>
        <v>285.56233068737754</v>
      </c>
      <c r="G36" s="2">
        <f t="shared" si="6"/>
        <v>399.0831825411052</v>
      </c>
      <c r="H36" s="1">
        <f t="shared" si="7"/>
        <v>113.52085185372761</v>
      </c>
      <c r="I36" s="1">
        <f t="shared" si="0"/>
        <v>-71.480796897372997</v>
      </c>
      <c r="K36" s="1">
        <f t="shared" si="2"/>
        <v>54.178647102005712</v>
      </c>
      <c r="L36" s="1">
        <f t="shared" si="8"/>
        <v>17.302149795367285</v>
      </c>
      <c r="M36" s="1">
        <f t="shared" si="9"/>
        <v>1.1819917344922291</v>
      </c>
    </row>
    <row r="37" spans="1:18" s="12" customFormat="1">
      <c r="A37" t="s">
        <v>70</v>
      </c>
      <c r="B37"/>
      <c r="C37"/>
      <c r="D37" s="12">
        <f t="shared" si="4"/>
        <v>36</v>
      </c>
      <c r="E37" s="2">
        <f t="shared" si="1"/>
        <v>10999530.436020561</v>
      </c>
      <c r="F37" s="1">
        <f t="shared" si="5"/>
        <v>336.64581824993786</v>
      </c>
      <c r="G37" s="2">
        <f t="shared" si="6"/>
        <v>470.56397943847821</v>
      </c>
      <c r="H37" s="1">
        <f t="shared" si="7"/>
        <v>133.9181611885403</v>
      </c>
      <c r="I37" s="2">
        <f t="shared" si="0"/>
        <v>-84.267259314672856</v>
      </c>
      <c r="J37" s="2"/>
      <c r="K37" s="1">
        <f t="shared" si="2"/>
        <v>63.869949979860181</v>
      </c>
      <c r="L37" s="2">
        <f t="shared" si="8"/>
        <v>20.397309334812679</v>
      </c>
      <c r="M37" s="1">
        <f t="shared" si="9"/>
        <v>1.3961241968748768</v>
      </c>
    </row>
    <row r="38" spans="1:18">
      <c r="A38" t="s">
        <v>71</v>
      </c>
      <c r="D38">
        <f t="shared" si="4"/>
        <v>37</v>
      </c>
      <c r="E38" s="1">
        <f t="shared" si="1"/>
        <v>10999446.168761246</v>
      </c>
      <c r="F38" s="1">
        <f t="shared" si="5"/>
        <v>396.86694768961513</v>
      </c>
      <c r="G38" s="2">
        <f t="shared" si="6"/>
        <v>554.83123875315107</v>
      </c>
      <c r="H38" s="1">
        <f t="shared" si="7"/>
        <v>157.96429106353585</v>
      </c>
      <c r="I38" s="1">
        <f t="shared" si="0"/>
        <v>-99.340707509175303</v>
      </c>
      <c r="K38" s="1">
        <f t="shared" si="2"/>
        <v>75.294577634179745</v>
      </c>
      <c r="L38" s="1">
        <f t="shared" si="8"/>
        <v>24.046129874995561</v>
      </c>
      <c r="M38" s="1">
        <f t="shared" si="9"/>
        <v>1.6485638362179331</v>
      </c>
    </row>
    <row r="39" spans="1:18">
      <c r="A39" t="s">
        <v>72</v>
      </c>
      <c r="D39">
        <f t="shared" si="4"/>
        <v>38</v>
      </c>
      <c r="E39" s="1">
        <f t="shared" si="1"/>
        <v>10999346.828053737</v>
      </c>
      <c r="F39" s="1">
        <f t="shared" si="5"/>
        <v>467.86001607810368</v>
      </c>
      <c r="G39" s="2">
        <f t="shared" si="6"/>
        <v>654.1719462623264</v>
      </c>
      <c r="H39" s="1">
        <f t="shared" si="7"/>
        <v>186.31193018422266</v>
      </c>
      <c r="I39" s="1">
        <f t="shared" si="0"/>
        <v>-117.11009313895948</v>
      </c>
      <c r="K39" s="1">
        <f t="shared" si="2"/>
        <v>88.762454018272692</v>
      </c>
      <c r="L39" s="1">
        <f t="shared" si="8"/>
        <v>28.347639120686793</v>
      </c>
      <c r="M39" s="1">
        <f t="shared" si="9"/>
        <v>1.9461635304656839</v>
      </c>
    </row>
    <row r="40" spans="1:18">
      <c r="A40" t="s">
        <v>73</v>
      </c>
      <c r="D40">
        <f t="shared" si="4"/>
        <v>39</v>
      </c>
      <c r="E40" s="1">
        <f t="shared" si="1"/>
        <v>10999229.717960598</v>
      </c>
      <c r="F40" s="1">
        <f t="shared" si="5"/>
        <v>551.55153664005582</v>
      </c>
      <c r="G40" s="2">
        <f t="shared" si="6"/>
        <v>771.28203940128583</v>
      </c>
      <c r="H40" s="1">
        <f t="shared" si="7"/>
        <v>219.73050276123007</v>
      </c>
      <c r="I40" s="1">
        <f t="shared" si="0"/>
        <v>-138.05745694019026</v>
      </c>
      <c r="K40" s="1">
        <f t="shared" si="2"/>
        <v>104.63888436318285</v>
      </c>
      <c r="L40" s="1">
        <f t="shared" si="8"/>
        <v>33.418572577007403</v>
      </c>
      <c r="M40" s="1">
        <f t="shared" si="9"/>
        <v>2.297002058599952</v>
      </c>
    </row>
    <row r="41" spans="1:18">
      <c r="A41" t="s">
        <v>74</v>
      </c>
      <c r="D41">
        <f t="shared" si="4"/>
        <v>40</v>
      </c>
      <c r="E41" s="1">
        <f t="shared" si="1"/>
        <v>10999091.660503658</v>
      </c>
      <c r="F41" s="1">
        <f t="shared" si="5"/>
        <v>650.21245524881351</v>
      </c>
      <c r="G41" s="2">
        <f t="shared" si="6"/>
        <v>909.33949634147609</v>
      </c>
      <c r="H41" s="1">
        <f t="shared" si="7"/>
        <v>259.12704109266264</v>
      </c>
      <c r="I41" s="1">
        <f t="shared" si="0"/>
        <v>-162.75097646467063</v>
      </c>
      <c r="K41" s="1">
        <f t="shared" si="2"/>
        <v>123.35443813323806</v>
      </c>
      <c r="L41" s="1">
        <f t="shared" si="8"/>
        <v>39.396538331432559</v>
      </c>
      <c r="M41" s="1">
        <f t="shared" si="9"/>
        <v>2.710603388755028</v>
      </c>
    </row>
    <row r="42" spans="1:18">
      <c r="A42" t="s">
        <v>75</v>
      </c>
      <c r="D42">
        <f t="shared" si="4"/>
        <v>41</v>
      </c>
      <c r="E42" s="1">
        <f t="shared" si="1"/>
        <v>10998928.909527194</v>
      </c>
      <c r="F42" s="1">
        <f t="shared" si="5"/>
        <v>766.51968490999752</v>
      </c>
      <c r="G42" s="2">
        <f t="shared" si="6"/>
        <v>1072.0904728061466</v>
      </c>
      <c r="H42" s="1">
        <f t="shared" si="7"/>
        <v>305.57078789614934</v>
      </c>
      <c r="I42" s="1">
        <f t="shared" si="0"/>
        <v>-191.86033724115603</v>
      </c>
      <c r="K42" s="1">
        <f t="shared" si="2"/>
        <v>145.41659043766936</v>
      </c>
      <c r="L42" s="1">
        <f t="shared" si="8"/>
        <v>46.443746803486675</v>
      </c>
      <c r="M42" s="1">
        <f t="shared" si="9"/>
        <v>3.198195187925756</v>
      </c>
    </row>
    <row r="43" spans="1:18" s="12" customFormat="1">
      <c r="A43" t="s">
        <v>76</v>
      </c>
      <c r="B43"/>
      <c r="C43"/>
      <c r="D43" s="12">
        <f t="shared" si="4"/>
        <v>42</v>
      </c>
      <c r="E43" s="2">
        <f t="shared" si="1"/>
        <v>10998737.049189953</v>
      </c>
      <c r="F43" s="1">
        <f t="shared" si="5"/>
        <v>903.62861608615367</v>
      </c>
      <c r="G43" s="2">
        <f t="shared" si="6"/>
        <v>1263.9508100473026</v>
      </c>
      <c r="H43" s="1">
        <f t="shared" si="7"/>
        <v>360.32219396114914</v>
      </c>
      <c r="I43" s="2">
        <f t="shared" si="0"/>
        <v>-226.17483881664901</v>
      </c>
      <c r="J43" s="2"/>
      <c r="K43" s="1">
        <f t="shared" si="2"/>
        <v>171.42343275164919</v>
      </c>
      <c r="L43" s="2">
        <f t="shared" si="8"/>
        <v>54.75140606499982</v>
      </c>
      <c r="M43" s="1">
        <f t="shared" si="9"/>
        <v>3.7730135666486553</v>
      </c>
    </row>
    <row r="44" spans="1:18">
      <c r="A44" s="12" t="s">
        <v>77</v>
      </c>
      <c r="B44" s="12"/>
      <c r="C44" s="13">
        <v>1723</v>
      </c>
      <c r="D44">
        <f t="shared" si="4"/>
        <v>43</v>
      </c>
      <c r="E44" s="2">
        <f t="shared" si="1"/>
        <v>10998510.874351136</v>
      </c>
      <c r="F44" s="1">
        <f t="shared" si="5"/>
        <v>1065.2585537537918</v>
      </c>
      <c r="G44" s="2">
        <f t="shared" si="6"/>
        <v>1490.1256488639517</v>
      </c>
      <c r="H44" s="1">
        <f t="shared" si="7"/>
        <v>424.86709511016011</v>
      </c>
      <c r="I44" s="2">
        <f t="shared" si="0"/>
        <v>-266.62471910768801</v>
      </c>
      <c r="J44" s="2"/>
      <c r="K44" s="1">
        <f t="shared" si="2"/>
        <v>202.07981795867704</v>
      </c>
      <c r="L44" s="2">
        <f t="shared" si="8"/>
        <v>64.544901149010968</v>
      </c>
      <c r="M44" s="1">
        <f t="shared" si="9"/>
        <v>4.4506623254482296</v>
      </c>
    </row>
    <row r="45" spans="1:18">
      <c r="A45" t="s">
        <v>78</v>
      </c>
      <c r="D45">
        <f t="shared" si="4"/>
        <v>44</v>
      </c>
      <c r="E45" s="2">
        <f t="shared" si="1"/>
        <v>10998244.249632029</v>
      </c>
      <c r="F45" s="1">
        <f t="shared" si="5"/>
        <v>1255.7933761647803</v>
      </c>
      <c r="G45" s="2">
        <f t="shared" si="6"/>
        <v>1756.7503679716397</v>
      </c>
      <c r="H45" s="1">
        <f t="shared" si="7"/>
        <v>500.95699180685949</v>
      </c>
      <c r="I45" s="2">
        <f t="shared" si="0"/>
        <v>-314.30626470512982</v>
      </c>
      <c r="J45" s="2"/>
      <c r="K45" s="1">
        <f t="shared" si="2"/>
        <v>238.21636800843041</v>
      </c>
      <c r="L45" s="2">
        <f t="shared" si="8"/>
        <v>76.089896696699412</v>
      </c>
      <c r="M45" s="1">
        <f t="shared" si="9"/>
        <v>5.2495364469941128</v>
      </c>
    </row>
    <row r="46" spans="1:18">
      <c r="A46" t="s">
        <v>79</v>
      </c>
      <c r="D46">
        <f t="shared" si="4"/>
        <v>45</v>
      </c>
      <c r="E46" s="2">
        <f t="shared" si="1"/>
        <v>10997929.943367323</v>
      </c>
      <c r="F46" s="1">
        <f t="shared" si="5"/>
        <v>1480.4001140009973</v>
      </c>
      <c r="G46" s="2">
        <f t="shared" si="6"/>
        <v>2071.0566326767694</v>
      </c>
      <c r="H46" s="1">
        <f t="shared" si="7"/>
        <v>590.6565186757723</v>
      </c>
      <c r="I46" s="2">
        <f t="shared" si="0"/>
        <v>-370.51137317130031</v>
      </c>
      <c r="J46" s="2"/>
      <c r="K46" s="1">
        <f t="shared" si="2"/>
        <v>280.81184630238744</v>
      </c>
      <c r="L46" s="2">
        <f t="shared" si="8"/>
        <v>89.699526868912869</v>
      </c>
      <c r="M46" s="1">
        <f t="shared" si="9"/>
        <v>6.1913213186451639</v>
      </c>
    </row>
    <row r="47" spans="1:18">
      <c r="A47" t="s">
        <v>80</v>
      </c>
      <c r="D47">
        <f t="shared" si="4"/>
        <v>46</v>
      </c>
      <c r="E47" s="2">
        <f t="shared" si="1"/>
        <v>10997559.431994151</v>
      </c>
      <c r="F47" s="1">
        <f t="shared" si="5"/>
        <v>1745.1686218865123</v>
      </c>
      <c r="G47" s="2">
        <f t="shared" si="6"/>
        <v>2441.5680058480698</v>
      </c>
      <c r="H47" s="1">
        <f t="shared" si="7"/>
        <v>696.39938396155776</v>
      </c>
      <c r="I47" s="2">
        <f t="shared" si="0"/>
        <v>-436.76234813921781</v>
      </c>
      <c r="J47" s="2"/>
      <c r="K47" s="1">
        <f t="shared" si="2"/>
        <v>331.01948285343229</v>
      </c>
      <c r="L47" s="2">
        <f t="shared" si="8"/>
        <v>105.74286528578551</v>
      </c>
      <c r="M47" s="1">
        <f t="shared" si="9"/>
        <v>7.3015812212516993</v>
      </c>
    </row>
    <row r="48" spans="1:18" s="14" customFormat="1">
      <c r="A48" t="s">
        <v>81</v>
      </c>
      <c r="B48"/>
      <c r="C48"/>
      <c r="D48" s="14">
        <f t="shared" si="4"/>
        <v>47</v>
      </c>
      <c r="E48" s="15">
        <f t="shared" si="1"/>
        <v>10997122.669646012</v>
      </c>
      <c r="F48" s="15">
        <f t="shared" si="5"/>
        <v>2057.2760684624077</v>
      </c>
      <c r="G48" s="15">
        <f t="shared" si="6"/>
        <v>2878.3303539872877</v>
      </c>
      <c r="H48" s="1">
        <f t="shared" si="7"/>
        <v>821.05428552488002</v>
      </c>
      <c r="I48" s="15">
        <f t="shared" si="0"/>
        <v>-514.85284162252276</v>
      </c>
      <c r="J48" s="15"/>
      <c r="K48" s="1">
        <f t="shared" si="2"/>
        <v>390.19794005920045</v>
      </c>
      <c r="L48" s="15">
        <f t="shared" si="8"/>
        <v>124.6549015633223</v>
      </c>
      <c r="M48" s="1">
        <f t="shared" si="9"/>
        <v>8.6104530369192176</v>
      </c>
      <c r="R48" s="14" t="s">
        <v>226</v>
      </c>
    </row>
    <row r="49" spans="1:25" s="14" customFormat="1">
      <c r="A49" t="s">
        <v>82</v>
      </c>
      <c r="B49"/>
      <c r="C49"/>
      <c r="D49" s="14">
        <f t="shared" si="4"/>
        <v>48</v>
      </c>
      <c r="E49" s="15">
        <f t="shared" si="1"/>
        <v>10996607.816804389</v>
      </c>
      <c r="F49" s="15">
        <f t="shared" si="5"/>
        <v>2425.1806194804726</v>
      </c>
      <c r="G49" s="15">
        <f t="shared" si="6"/>
        <v>3393.1831956098104</v>
      </c>
      <c r="H49" s="1">
        <f t="shared" si="7"/>
        <v>968.00257612933774</v>
      </c>
      <c r="I49" s="15">
        <f t="shared" si="0"/>
        <v>-606.89601307825251</v>
      </c>
      <c r="J49" s="15"/>
      <c r="K49" s="1">
        <f t="shared" si="2"/>
        <v>459.94772247379478</v>
      </c>
      <c r="L49" s="15">
        <f t="shared" si="8"/>
        <v>146.9482906044577</v>
      </c>
      <c r="M49" s="1">
        <f t="shared" si="9"/>
        <v>10.153463975805071</v>
      </c>
    </row>
    <row r="50" spans="1:25" s="14" customFormat="1" ht="14.25" thickBot="1">
      <c r="A50" s="12" t="s">
        <v>83</v>
      </c>
      <c r="B50" s="12"/>
      <c r="C50" s="16">
        <v>4000</v>
      </c>
      <c r="D50" s="14">
        <f t="shared" si="4"/>
        <v>49</v>
      </c>
      <c r="E50" s="15">
        <f t="shared" si="1"/>
        <v>10996000.920791311</v>
      </c>
      <c r="F50" s="15">
        <f t="shared" si="5"/>
        <v>2858.8494454529773</v>
      </c>
      <c r="G50" s="15">
        <f t="shared" si="6"/>
        <v>4000.0792086880629</v>
      </c>
      <c r="H50" s="1">
        <f t="shared" si="7"/>
        <v>1141.2297632350858</v>
      </c>
      <c r="I50" s="15">
        <f t="shared" si="0"/>
        <v>-715.38115436689759</v>
      </c>
      <c r="J50" s="15"/>
      <c r="K50" s="1">
        <f t="shared" si="2"/>
        <v>542.15396726114955</v>
      </c>
      <c r="L50" s="15">
        <f t="shared" si="8"/>
        <v>173.22718710574804</v>
      </c>
      <c r="M50" s="1">
        <f t="shared" si="9"/>
        <v>11.972495476233156</v>
      </c>
    </row>
    <row r="51" spans="1:25" ht="14.25" thickBot="1">
      <c r="A51" t="s">
        <v>84</v>
      </c>
      <c r="B51">
        <v>198</v>
      </c>
      <c r="D51" s="14">
        <f t="shared" si="4"/>
        <v>50</v>
      </c>
      <c r="E51" s="15">
        <f t="shared" si="1"/>
        <v>10995285.539636943</v>
      </c>
      <c r="F51" s="15">
        <f t="shared" si="5"/>
        <v>3370.0270680018052</v>
      </c>
      <c r="G51" s="15">
        <f t="shared" si="6"/>
        <v>4715.4603630549609</v>
      </c>
      <c r="H51" s="1">
        <f t="shared" si="7"/>
        <v>1345.4332950531557</v>
      </c>
      <c r="I51" s="15">
        <f t="shared" si="0"/>
        <v>-843.2402369289955</v>
      </c>
      <c r="J51" s="15"/>
      <c r="K51" s="1">
        <f t="shared" si="2"/>
        <v>639.03670511092571</v>
      </c>
      <c r="L51" s="15">
        <f t="shared" si="8"/>
        <v>204.20353181806979</v>
      </c>
      <c r="M51" s="1">
        <f t="shared" si="9"/>
        <v>14.116919383154347</v>
      </c>
      <c r="Q51" s="14" t="s">
        <v>85</v>
      </c>
      <c r="R51" s="14"/>
      <c r="S51" s="14"/>
      <c r="T51" s="14"/>
      <c r="V51" s="19"/>
      <c r="W51" s="20" t="s">
        <v>9</v>
      </c>
      <c r="X51" s="21"/>
      <c r="Y51" s="22"/>
    </row>
    <row r="52" spans="1:25" ht="14.25" thickBot="1">
      <c r="A52" t="s">
        <v>86</v>
      </c>
      <c r="B52">
        <v>218</v>
      </c>
      <c r="D52" s="14">
        <f t="shared" si="4"/>
        <v>51</v>
      </c>
      <c r="E52" s="15">
        <f t="shared" si="1"/>
        <v>10994442.299400015</v>
      </c>
      <c r="F52" s="15">
        <f t="shared" si="5"/>
        <v>3972.5510857878144</v>
      </c>
      <c r="G52" s="15">
        <f t="shared" si="6"/>
        <v>5558.7005999839566</v>
      </c>
      <c r="H52" s="1">
        <f t="shared" si="7"/>
        <v>1586.1495141961418</v>
      </c>
      <c r="I52" s="15">
        <f t="shared" si="0"/>
        <v>-993.92607541148197</v>
      </c>
      <c r="J52" s="15"/>
      <c r="K52" s="1">
        <f t="shared" si="2"/>
        <v>753.20985626849597</v>
      </c>
      <c r="L52" s="15">
        <f t="shared" si="8"/>
        <v>240.71621914298606</v>
      </c>
      <c r="M52" s="1">
        <f t="shared" si="9"/>
        <v>16.64493716259453</v>
      </c>
      <c r="R52" t="s">
        <v>16</v>
      </c>
      <c r="V52" s="23" t="s">
        <v>11</v>
      </c>
      <c r="W52" s="24" t="s">
        <v>12</v>
      </c>
      <c r="X52" s="24" t="s">
        <v>13</v>
      </c>
      <c r="Y52" s="24" t="s">
        <v>14</v>
      </c>
    </row>
    <row r="53" spans="1:25" ht="14.25" thickBot="1">
      <c r="A53" t="s">
        <v>87</v>
      </c>
      <c r="B53">
        <v>320</v>
      </c>
      <c r="D53" s="14">
        <f t="shared" si="4"/>
        <v>52</v>
      </c>
      <c r="E53" s="15">
        <f t="shared" si="1"/>
        <v>10993448.373324603</v>
      </c>
      <c r="F53" s="15">
        <f t="shared" si="5"/>
        <v>4682.723512214453</v>
      </c>
      <c r="G53" s="15">
        <f t="shared" si="6"/>
        <v>6552.6266753954387</v>
      </c>
      <c r="H53" s="1">
        <f t="shared" si="7"/>
        <v>1869.9031631809858</v>
      </c>
      <c r="I53" s="15">
        <f t="shared" si="0"/>
        <v>-1171.5040736816341</v>
      </c>
      <c r="J53" s="15"/>
      <c r="K53" s="1">
        <f t="shared" si="2"/>
        <v>887.75042469679011</v>
      </c>
      <c r="L53" s="15">
        <f t="shared" si="8"/>
        <v>283.75364898484389</v>
      </c>
      <c r="M53" s="1">
        <f t="shared" si="9"/>
        <v>19.625158387869792</v>
      </c>
      <c r="Q53" t="s">
        <v>21</v>
      </c>
      <c r="R53" t="s">
        <v>22</v>
      </c>
      <c r="S53" t="s">
        <v>23</v>
      </c>
      <c r="T53">
        <v>5.0064999999999998E-2</v>
      </c>
      <c r="V53" s="23"/>
      <c r="W53" s="24" t="s">
        <v>17</v>
      </c>
      <c r="X53" s="24" t="s">
        <v>18</v>
      </c>
      <c r="Y53" s="24" t="s">
        <v>19</v>
      </c>
    </row>
    <row r="54" spans="1:25" ht="14.25" thickBot="1">
      <c r="A54" t="s">
        <v>88</v>
      </c>
      <c r="B54" s="17">
        <v>478</v>
      </c>
      <c r="D54" s="14">
        <f t="shared" si="4"/>
        <v>53</v>
      </c>
      <c r="E54" s="15">
        <f t="shared" si="1"/>
        <v>10992276.869250922</v>
      </c>
      <c r="F54" s="15">
        <f t="shared" si="5"/>
        <v>5519.7473350236269</v>
      </c>
      <c r="G54" s="15">
        <f t="shared" si="6"/>
        <v>7724.1307490770723</v>
      </c>
      <c r="H54" s="1">
        <f t="shared" si="7"/>
        <v>2204.3834140534468</v>
      </c>
      <c r="I54" s="15">
        <f t="shared" si="0"/>
        <v>-1380.7598273160452</v>
      </c>
      <c r="J54" s="15"/>
      <c r="K54" s="1">
        <f t="shared" si="2"/>
        <v>1046.2795764435843</v>
      </c>
      <c r="L54" s="15">
        <f t="shared" si="8"/>
        <v>334.48025087246089</v>
      </c>
      <c r="M54" s="1">
        <f t="shared" si="9"/>
        <v>23.138461182038576</v>
      </c>
      <c r="Q54" t="s">
        <v>26</v>
      </c>
      <c r="R54" t="s">
        <v>27</v>
      </c>
      <c r="T54" s="19">
        <v>1.2</v>
      </c>
      <c r="V54" s="23" t="s">
        <v>24</v>
      </c>
      <c r="W54" s="24"/>
      <c r="X54" s="25">
        <v>1060</v>
      </c>
      <c r="Y54" s="25">
        <v>18</v>
      </c>
    </row>
    <row r="55" spans="1:25" ht="14.25" thickBot="1">
      <c r="A55" s="14" t="s">
        <v>89</v>
      </c>
      <c r="B55" s="14">
        <v>639</v>
      </c>
      <c r="C55" s="14"/>
      <c r="D55" s="14">
        <f t="shared" si="4"/>
        <v>54</v>
      </c>
      <c r="E55" s="15">
        <f t="shared" si="1"/>
        <v>10990896.109423606</v>
      </c>
      <c r="F55" s="15">
        <f t="shared" si="5"/>
        <v>6506.2394955522705</v>
      </c>
      <c r="G55" s="15">
        <f t="shared" si="6"/>
        <v>9104.890576393118</v>
      </c>
      <c r="H55" s="1">
        <f t="shared" si="7"/>
        <v>2598.6510808408489</v>
      </c>
      <c r="I55" s="15">
        <f t="shared" si="0"/>
        <v>-1627.3252030723802</v>
      </c>
      <c r="J55" s="15"/>
      <c r="K55" s="1">
        <f t="shared" si="2"/>
        <v>1233.0575362849784</v>
      </c>
      <c r="L55" s="15">
        <f t="shared" si="8"/>
        <v>394.26766678740188</v>
      </c>
      <c r="M55" s="1">
        <f t="shared" si="9"/>
        <v>27.280184890244282</v>
      </c>
      <c r="Q55" t="s">
        <v>31</v>
      </c>
      <c r="R55" t="s">
        <v>32</v>
      </c>
      <c r="T55">
        <f>1/14</f>
        <v>7.1428571428571425E-2</v>
      </c>
      <c r="V55" s="23" t="s">
        <v>29</v>
      </c>
      <c r="W55" s="26">
        <f>F65</f>
        <v>7076.5619218395168</v>
      </c>
      <c r="X55" s="26">
        <f>G65</f>
        <v>13845.539417792941</v>
      </c>
      <c r="Y55" s="26">
        <f>M65</f>
        <v>101.79549586829431</v>
      </c>
    </row>
    <row r="56" spans="1:25" ht="14.25" thickBot="1">
      <c r="A56" s="14"/>
      <c r="B56" s="14"/>
      <c r="C56" s="14"/>
      <c r="D56" s="14"/>
      <c r="E56" s="15"/>
      <c r="F56" s="15"/>
      <c r="G56" s="15"/>
      <c r="I56" s="15"/>
      <c r="J56" s="15"/>
      <c r="L56" s="15"/>
      <c r="Q56" t="s">
        <v>35</v>
      </c>
      <c r="R56" t="s">
        <v>36</v>
      </c>
      <c r="T56">
        <v>0.03</v>
      </c>
      <c r="V56" s="23" t="s">
        <v>33</v>
      </c>
      <c r="W56" s="26">
        <f>F94</f>
        <v>5066.5215035666388</v>
      </c>
      <c r="X56" s="26">
        <f>G94</f>
        <v>24370.231443847162</v>
      </c>
      <c r="Y56" s="26">
        <f>M94</f>
        <v>591.83330198497265</v>
      </c>
    </row>
    <row r="57" spans="1:25" ht="14.25" thickBot="1">
      <c r="A57" s="14"/>
      <c r="B57" s="14"/>
      <c r="C57" s="14"/>
      <c r="D57" s="14"/>
      <c r="E57" s="15"/>
      <c r="F57" s="15"/>
      <c r="G57" s="15"/>
      <c r="I57" s="15"/>
      <c r="J57" s="15"/>
      <c r="L57" s="15"/>
      <c r="V57" s="23" t="s">
        <v>37</v>
      </c>
      <c r="W57" s="26">
        <f>F125</f>
        <v>3539.1552587685205</v>
      </c>
      <c r="X57" s="26">
        <f>G125</f>
        <v>32325.414727665258</v>
      </c>
      <c r="Y57" s="26">
        <f>M125</f>
        <v>872.51692477933841</v>
      </c>
    </row>
    <row r="58" spans="1:25" ht="14.25" thickBot="1">
      <c r="A58" t="s">
        <v>90</v>
      </c>
      <c r="D58" s="14">
        <f>+D55+1</f>
        <v>55</v>
      </c>
      <c r="E58" s="15">
        <f>E55+I55</f>
        <v>10989268.784220533</v>
      </c>
      <c r="F58" s="15">
        <f>F55-I55-L58</f>
        <v>7668.8333060852019</v>
      </c>
      <c r="G58" s="15">
        <f>G55-I55</f>
        <v>10732.215779465498</v>
      </c>
      <c r="H58" s="1">
        <f>H55+L58</f>
        <v>3063.3824733802967</v>
      </c>
      <c r="I58" s="15">
        <f>-$T$5*$T$54*F58*(E58-F58-H58)/E58</f>
        <v>-460.27821621474317</v>
      </c>
      <c r="J58" s="15"/>
      <c r="K58" s="1">
        <f t="shared" si="2"/>
        <v>-4.4531763247047138</v>
      </c>
      <c r="L58" s="15">
        <f>F55*$T$7</f>
        <v>464.73139253944788</v>
      </c>
      <c r="M58" s="1">
        <f>G42*$T$8</f>
        <v>32.162714184184395</v>
      </c>
      <c r="Q58" t="s">
        <v>91</v>
      </c>
      <c r="S58" s="1">
        <f>M98</f>
        <v>633.9523405521179</v>
      </c>
      <c r="V58" s="23" t="s">
        <v>39</v>
      </c>
      <c r="W58" s="26">
        <f>F155</f>
        <v>2498.2452168309819</v>
      </c>
      <c r="X58" s="26">
        <f>G155</f>
        <v>37726.267202267998</v>
      </c>
      <c r="Y58" s="26">
        <f>M155</f>
        <v>1063.1639705509226</v>
      </c>
    </row>
    <row r="59" spans="1:25">
      <c r="A59" t="s">
        <v>92</v>
      </c>
      <c r="B59" s="11" t="s">
        <v>93</v>
      </c>
      <c r="D59" s="14">
        <f t="shared" si="4"/>
        <v>56</v>
      </c>
      <c r="E59" s="15">
        <f t="shared" si="1"/>
        <v>10988808.506004319</v>
      </c>
      <c r="F59" s="15">
        <f t="shared" si="5"/>
        <v>7581.337714722431</v>
      </c>
      <c r="G59" s="15">
        <f t="shared" si="6"/>
        <v>11192.493995680241</v>
      </c>
      <c r="H59" s="1">
        <f t="shared" si="7"/>
        <v>3611.1562809578108</v>
      </c>
      <c r="I59" s="15">
        <f t="shared" ref="I59:I122" si="10">-$T$5*$T$54*F59*(E59-F59-H59)/E59</f>
        <v>-455.00769312318909</v>
      </c>
      <c r="J59" s="15"/>
      <c r="K59" s="1">
        <f t="shared" si="2"/>
        <v>-92.766114454325304</v>
      </c>
      <c r="L59" s="15">
        <f t="shared" si="8"/>
        <v>547.77380757751439</v>
      </c>
      <c r="M59" s="1">
        <f>G43*$T$8</f>
        <v>37.918524301419076</v>
      </c>
    </row>
    <row r="60" spans="1:25">
      <c r="A60" t="s">
        <v>94</v>
      </c>
      <c r="D60" s="14">
        <f>+D59+1</f>
        <v>57</v>
      </c>
      <c r="E60" s="15">
        <f>E59+I59</f>
        <v>10988353.498311196</v>
      </c>
      <c r="F60" s="15">
        <f>F59-I59-L60</f>
        <v>7494.8212853654459</v>
      </c>
      <c r="G60" s="15">
        <f>G59-I59</f>
        <v>11647.50168880343</v>
      </c>
      <c r="H60" s="1">
        <f>H59+L60</f>
        <v>4152.6804034379848</v>
      </c>
      <c r="I60" s="15">
        <f t="shared" si="10"/>
        <v>-449.79658914694556</v>
      </c>
      <c r="J60" s="15"/>
      <c r="K60" s="1">
        <f t="shared" si="2"/>
        <v>-91.727533333227996</v>
      </c>
      <c r="L60" s="15">
        <f>F59*$T$7</f>
        <v>541.52412248017356</v>
      </c>
      <c r="M60" s="1">
        <f>G44*$T$8</f>
        <v>44.703769465918548</v>
      </c>
    </row>
    <row r="61" spans="1:25">
      <c r="A61" t="s">
        <v>95</v>
      </c>
      <c r="D61" s="14">
        <f t="shared" si="4"/>
        <v>58</v>
      </c>
      <c r="E61" s="15">
        <f t="shared" si="1"/>
        <v>10987903.701722048</v>
      </c>
      <c r="F61" s="15">
        <f t="shared" si="5"/>
        <v>7409.2734969862886</v>
      </c>
      <c r="G61" s="15">
        <f t="shared" si="6"/>
        <v>12097.298277950375</v>
      </c>
      <c r="H61" s="1">
        <f t="shared" si="7"/>
        <v>4688.0247809640878</v>
      </c>
      <c r="I61" s="15">
        <f t="shared" si="10"/>
        <v>-444.64425579523487</v>
      </c>
      <c r="J61" s="15"/>
      <c r="K61" s="1">
        <f t="shared" si="2"/>
        <v>-90.700121730868375</v>
      </c>
      <c r="L61" s="15">
        <f t="shared" si="8"/>
        <v>535.34437752610324</v>
      </c>
      <c r="M61" s="1">
        <f>G45*$T$8</f>
        <v>52.702511039149186</v>
      </c>
    </row>
    <row r="62" spans="1:25">
      <c r="A62" t="s">
        <v>96</v>
      </c>
      <c r="D62" s="14">
        <f t="shared" si="4"/>
        <v>59</v>
      </c>
      <c r="E62" s="15">
        <f t="shared" si="1"/>
        <v>10987459.057466254</v>
      </c>
      <c r="F62" s="15">
        <f t="shared" si="5"/>
        <v>7324.6839315682173</v>
      </c>
      <c r="G62" s="15">
        <f t="shared" si="6"/>
        <v>12541.942533745609</v>
      </c>
      <c r="H62" s="1">
        <f t="shared" si="7"/>
        <v>5217.2586021773941</v>
      </c>
      <c r="I62" s="15">
        <f t="shared" si="10"/>
        <v>-439.55005116181394</v>
      </c>
      <c r="J62" s="15"/>
      <c r="K62" s="1">
        <f t="shared" si="2"/>
        <v>-89.683770051492388</v>
      </c>
      <c r="L62" s="15">
        <f t="shared" si="8"/>
        <v>529.23382121330633</v>
      </c>
      <c r="M62" s="1">
        <f>G46*$T$8</f>
        <v>62.131698980303078</v>
      </c>
    </row>
    <row r="63" spans="1:25">
      <c r="A63" t="s">
        <v>97</v>
      </c>
      <c r="D63" s="14">
        <f t="shared" si="4"/>
        <v>60</v>
      </c>
      <c r="E63" s="15">
        <f t="shared" si="1"/>
        <v>10987019.507415092</v>
      </c>
      <c r="F63" s="15">
        <f t="shared" si="5"/>
        <v>7241.0422733323012</v>
      </c>
      <c r="G63" s="15">
        <f t="shared" si="6"/>
        <v>12981.492584907422</v>
      </c>
      <c r="H63" s="1">
        <f t="shared" si="7"/>
        <v>5740.450311575124</v>
      </c>
      <c r="I63" s="15">
        <f t="shared" si="10"/>
        <v>-434.51333986966358</v>
      </c>
      <c r="J63" s="15"/>
      <c r="K63" s="1">
        <f t="shared" si="2"/>
        <v>-88.678369528066241</v>
      </c>
      <c r="L63" s="15">
        <f t="shared" si="8"/>
        <v>523.19170939772982</v>
      </c>
      <c r="M63" s="1">
        <f>G47*$T$8</f>
        <v>73.247040175442095</v>
      </c>
    </row>
    <row r="64" spans="1:25">
      <c r="A64" t="s">
        <v>98</v>
      </c>
      <c r="D64" s="14">
        <f t="shared" si="4"/>
        <v>61</v>
      </c>
      <c r="E64" s="15">
        <f t="shared" si="1"/>
        <v>10986584.994075222</v>
      </c>
      <c r="F64" s="15">
        <f t="shared" si="5"/>
        <v>7158.3383079639434</v>
      </c>
      <c r="G64" s="15">
        <f t="shared" si="6"/>
        <v>13416.005924777086</v>
      </c>
      <c r="H64" s="1">
        <f t="shared" si="7"/>
        <v>6257.6676168131453</v>
      </c>
      <c r="I64" s="15">
        <f t="shared" si="10"/>
        <v>-429.53349301585547</v>
      </c>
      <c r="J64" s="15"/>
      <c r="K64" s="1">
        <f t="shared" si="2"/>
        <v>-87.683812222166011</v>
      </c>
      <c r="L64" s="15">
        <f t="shared" si="8"/>
        <v>517.21730523802148</v>
      </c>
      <c r="M64" s="1">
        <f>G48*$T$8</f>
        <v>86.349910619618626</v>
      </c>
    </row>
    <row r="65" spans="1:13">
      <c r="A65" t="s">
        <v>99</v>
      </c>
      <c r="D65" s="14">
        <f t="shared" si="4"/>
        <v>62</v>
      </c>
      <c r="E65" s="15">
        <f t="shared" si="1"/>
        <v>10986155.460582206</v>
      </c>
      <c r="F65" s="15">
        <f t="shared" si="5"/>
        <v>7076.5619218395168</v>
      </c>
      <c r="G65" s="15">
        <f t="shared" si="6"/>
        <v>13845.539417792941</v>
      </c>
      <c r="H65" s="1">
        <f t="shared" si="7"/>
        <v>6768.977495953427</v>
      </c>
      <c r="I65" s="15">
        <f t="shared" si="10"/>
        <v>-424.60988811661008</v>
      </c>
      <c r="J65" s="15"/>
      <c r="K65" s="1">
        <f t="shared" si="2"/>
        <v>-86.699991023671544</v>
      </c>
      <c r="L65" s="15">
        <f t="shared" si="8"/>
        <v>511.30987914028162</v>
      </c>
      <c r="M65" s="1">
        <f>G49*$T$8</f>
        <v>101.79549586829431</v>
      </c>
    </row>
    <row r="66" spans="1:13">
      <c r="A66" t="s">
        <v>100</v>
      </c>
      <c r="D66" s="14">
        <f t="shared" si="4"/>
        <v>63</v>
      </c>
      <c r="E66" s="15">
        <f t="shared" si="1"/>
        <v>10985730.85069409</v>
      </c>
      <c r="F66" s="15">
        <f t="shared" si="5"/>
        <v>6995.7031012533043</v>
      </c>
      <c r="G66" s="15">
        <f t="shared" si="6"/>
        <v>14270.149305909552</v>
      </c>
      <c r="H66" s="1">
        <f t="shared" si="7"/>
        <v>7274.4462046562494</v>
      </c>
      <c r="I66" s="15">
        <f t="shared" si="10"/>
        <v>-419.74190905254829</v>
      </c>
      <c r="J66" s="15"/>
      <c r="K66" s="1">
        <f t="shared" si="2"/>
        <v>-85.726799650274302</v>
      </c>
      <c r="L66" s="15">
        <f t="shared" si="8"/>
        <v>505.4687087028226</v>
      </c>
      <c r="M66" s="1">
        <f>G50*$T$8</f>
        <v>120.00237626064188</v>
      </c>
    </row>
    <row r="67" spans="1:13">
      <c r="A67" t="s">
        <v>101</v>
      </c>
      <c r="D67" s="14">
        <f t="shared" si="4"/>
        <v>64</v>
      </c>
      <c r="E67" s="15">
        <f t="shared" ref="E67:E132" si="11">E66+I66</f>
        <v>10985311.108785037</v>
      </c>
      <c r="F67" s="15">
        <f t="shared" si="5"/>
        <v>6915.7519316449025</v>
      </c>
      <c r="G67" s="15">
        <f t="shared" si="6"/>
        <v>14689.891214962101</v>
      </c>
      <c r="H67" s="1">
        <f t="shared" si="7"/>
        <v>7774.1392833171994</v>
      </c>
      <c r="I67" s="15">
        <f t="shared" si="10"/>
        <v>-414.92894601414679</v>
      </c>
      <c r="J67" s="15"/>
      <c r="K67" s="1">
        <f t="shared" ref="K67:K132" si="12">-I67-L67</f>
        <v>-84.764132646803489</v>
      </c>
      <c r="L67" s="15">
        <f t="shared" si="8"/>
        <v>499.69307866095028</v>
      </c>
      <c r="M67" s="1">
        <f>G51*$T$8</f>
        <v>141.46381089164882</v>
      </c>
    </row>
    <row r="68" spans="1:13">
      <c r="A68" t="s">
        <v>102</v>
      </c>
      <c r="D68" s="14">
        <f t="shared" ref="D68:D131" si="13">+D67+1</f>
        <v>65</v>
      </c>
      <c r="E68" s="15">
        <f t="shared" si="11"/>
        <v>10984896.179839022</v>
      </c>
      <c r="F68" s="15">
        <f t="shared" ref="F68:F131" si="14">F67-I67-L68</f>
        <v>6836.6985968272711</v>
      </c>
      <c r="G68" s="15">
        <f t="shared" ref="G68:G131" si="15">G67-I67</f>
        <v>15104.820160976247</v>
      </c>
      <c r="H68" s="1">
        <f t="shared" ref="H68:H131" si="16">H67+L68</f>
        <v>8268.121564148978</v>
      </c>
      <c r="I68" s="15">
        <f t="shared" si="10"/>
        <v>-410.17039544740237</v>
      </c>
      <c r="J68" s="15"/>
      <c r="K68" s="1">
        <f t="shared" si="12"/>
        <v>-83.811885384376353</v>
      </c>
      <c r="L68" s="15">
        <f t="shared" ref="L68:L133" si="17">F67*$T$7</f>
        <v>493.98228083177872</v>
      </c>
      <c r="M68" s="1">
        <f>G52*$T$8</f>
        <v>166.76101799951869</v>
      </c>
    </row>
    <row r="69" spans="1:13">
      <c r="A69" t="s">
        <v>103</v>
      </c>
      <c r="D69" s="14">
        <f t="shared" si="13"/>
        <v>66</v>
      </c>
      <c r="E69" s="15">
        <f t="shared" si="11"/>
        <v>10984486.009443576</v>
      </c>
      <c r="F69" s="15">
        <f t="shared" si="14"/>
        <v>6758.5333782155831</v>
      </c>
      <c r="G69" s="15">
        <f t="shared" si="15"/>
        <v>15514.990556423651</v>
      </c>
      <c r="H69" s="1">
        <f t="shared" si="16"/>
        <v>8756.4571782080693</v>
      </c>
      <c r="I69" s="15">
        <f t="shared" si="10"/>
        <v>-405.46565999971244</v>
      </c>
      <c r="J69" s="15"/>
      <c r="K69" s="1">
        <f t="shared" si="12"/>
        <v>-82.869954059378301</v>
      </c>
      <c r="L69" s="15">
        <f t="shared" si="17"/>
        <v>488.33561405909074</v>
      </c>
      <c r="M69" s="1">
        <f>G53*$T$8</f>
        <v>196.57880026186317</v>
      </c>
    </row>
    <row r="70" spans="1:13">
      <c r="A70" t="s">
        <v>104</v>
      </c>
      <c r="D70" s="14">
        <f t="shared" si="13"/>
        <v>67</v>
      </c>
      <c r="E70" s="15">
        <f t="shared" si="11"/>
        <v>10984080.543783575</v>
      </c>
      <c r="F70" s="15">
        <f t="shared" si="14"/>
        <v>6681.2466540570394</v>
      </c>
      <c r="G70" s="15">
        <f t="shared" si="15"/>
        <v>15920.456216423363</v>
      </c>
      <c r="H70" s="1">
        <f t="shared" si="16"/>
        <v>9239.2095623663245</v>
      </c>
      <c r="I70" s="15">
        <f t="shared" si="10"/>
        <v>-400.81414846597738</v>
      </c>
      <c r="J70" s="15"/>
      <c r="K70" s="1">
        <f t="shared" si="12"/>
        <v>-81.938235692278511</v>
      </c>
      <c r="L70" s="15">
        <f t="shared" si="17"/>
        <v>482.75238415825589</v>
      </c>
      <c r="M70" s="1">
        <f>G54*$T$8</f>
        <v>231.72392247231215</v>
      </c>
    </row>
    <row r="71" spans="1:13">
      <c r="A71" t="s">
        <v>105</v>
      </c>
      <c r="D71" s="14">
        <f t="shared" si="13"/>
        <v>68</v>
      </c>
      <c r="E71" s="15">
        <f t="shared" si="11"/>
        <v>10983679.72963511</v>
      </c>
      <c r="F71" s="15">
        <f t="shared" si="14"/>
        <v>6604.8288986617999</v>
      </c>
      <c r="G71" s="15">
        <f t="shared" si="15"/>
        <v>16321.27036488934</v>
      </c>
      <c r="H71" s="1">
        <f t="shared" si="16"/>
        <v>9716.4414662275412</v>
      </c>
      <c r="I71" s="15">
        <f t="shared" si="10"/>
        <v>-396.21527573493285</v>
      </c>
      <c r="J71" s="15"/>
      <c r="K71" s="1">
        <f t="shared" si="12"/>
        <v>-81.016628126284218</v>
      </c>
      <c r="L71" s="15">
        <f t="shared" si="17"/>
        <v>477.23190386121706</v>
      </c>
      <c r="M71" s="1">
        <f>G55*$T$8</f>
        <v>273.14671729179355</v>
      </c>
    </row>
    <row r="72" spans="1:13">
      <c r="A72" t="s">
        <v>106</v>
      </c>
      <c r="D72" s="14">
        <f t="shared" si="13"/>
        <v>69</v>
      </c>
      <c r="E72" s="15">
        <f t="shared" si="11"/>
        <v>10983283.514359375</v>
      </c>
      <c r="F72" s="15">
        <f t="shared" si="14"/>
        <v>6529.2706816351756</v>
      </c>
      <c r="G72" s="15">
        <f t="shared" si="15"/>
        <v>16717.485640624272</v>
      </c>
      <c r="H72" s="1">
        <f t="shared" si="16"/>
        <v>10188.214958989098</v>
      </c>
      <c r="I72" s="15">
        <f t="shared" si="10"/>
        <v>-391.66846273571349</v>
      </c>
      <c r="J72" s="15"/>
      <c r="K72" s="1">
        <f t="shared" si="12"/>
        <v>-80.105030025843632</v>
      </c>
      <c r="L72" s="15">
        <f t="shared" si="17"/>
        <v>471.77349276155712</v>
      </c>
      <c r="M72" s="1">
        <f>G58*$T$8</f>
        <v>321.96647338396491</v>
      </c>
    </row>
    <row r="73" spans="1:13">
      <c r="A73" t="s">
        <v>107</v>
      </c>
      <c r="D73" s="14">
        <f t="shared" si="13"/>
        <v>70</v>
      </c>
      <c r="E73" s="15">
        <f t="shared" si="11"/>
        <v>10982891.845896639</v>
      </c>
      <c r="F73" s="15">
        <f t="shared" si="14"/>
        <v>6454.5626671112341</v>
      </c>
      <c r="G73" s="15">
        <f t="shared" si="15"/>
        <v>17109.154103359986</v>
      </c>
      <c r="H73" s="1">
        <f t="shared" si="16"/>
        <v>10654.591436248753</v>
      </c>
      <c r="I73" s="15">
        <f t="shared" si="10"/>
        <v>-387.1731363846589</v>
      </c>
      <c r="J73" s="15"/>
      <c r="K73" s="1">
        <f t="shared" si="12"/>
        <v>-79.203340874996456</v>
      </c>
      <c r="L73" s="15">
        <f t="shared" si="17"/>
        <v>466.37647725965536</v>
      </c>
      <c r="M73" s="1">
        <f>G59*$T$8</f>
        <v>335.77481987040721</v>
      </c>
    </row>
    <row r="74" spans="1:13">
      <c r="A74" t="s">
        <v>108</v>
      </c>
      <c r="D74" s="14">
        <f t="shared" si="13"/>
        <v>71</v>
      </c>
      <c r="E74" s="15">
        <f t="shared" si="11"/>
        <v>10982504.672760254</v>
      </c>
      <c r="F74" s="15">
        <f t="shared" si="14"/>
        <v>6380.6956129879482</v>
      </c>
      <c r="G74" s="15">
        <f t="shared" si="15"/>
        <v>17496.327239744645</v>
      </c>
      <c r="H74" s="1">
        <f t="shared" si="16"/>
        <v>11115.631626756698</v>
      </c>
      <c r="I74" s="15">
        <f t="shared" si="10"/>
        <v>-382.72872953236327</v>
      </c>
      <c r="J74" s="15"/>
      <c r="K74" s="1">
        <f t="shared" si="12"/>
        <v>-78.311460975582008</v>
      </c>
      <c r="L74" s="15">
        <f t="shared" si="17"/>
        <v>461.04019050794528</v>
      </c>
      <c r="M74" s="1">
        <f t="shared" si="9"/>
        <v>349.42505066410286</v>
      </c>
    </row>
    <row r="75" spans="1:13">
      <c r="A75" t="s">
        <v>109</v>
      </c>
      <c r="D75" s="14">
        <f t="shared" si="13"/>
        <v>72</v>
      </c>
      <c r="E75" s="15">
        <f t="shared" si="11"/>
        <v>10982121.944030721</v>
      </c>
      <c r="F75" s="15">
        <f t="shared" si="14"/>
        <v>6307.6603701640288</v>
      </c>
      <c r="G75" s="15">
        <f t="shared" si="15"/>
        <v>17879.055969277008</v>
      </c>
      <c r="H75" s="1">
        <f t="shared" si="16"/>
        <v>11571.395599112981</v>
      </c>
      <c r="I75" s="15">
        <f t="shared" si="10"/>
        <v>-378.33468091097507</v>
      </c>
      <c r="J75" s="15"/>
      <c r="K75" s="1">
        <f t="shared" si="12"/>
        <v>-77.429291445306944</v>
      </c>
      <c r="L75" s="15">
        <f t="shared" si="17"/>
        <v>455.76397235628201</v>
      </c>
      <c r="M75" s="1">
        <f t="shared" si="9"/>
        <v>362.9189483385112</v>
      </c>
    </row>
    <row r="76" spans="1:13">
      <c r="A76" t="s">
        <v>110</v>
      </c>
      <c r="D76" s="14">
        <f t="shared" si="13"/>
        <v>73</v>
      </c>
      <c r="E76" s="15">
        <f t="shared" si="11"/>
        <v>10981743.60934981</v>
      </c>
      <c r="F76" s="15">
        <f t="shared" si="14"/>
        <v>6235.4478817775735</v>
      </c>
      <c r="G76" s="15">
        <f t="shared" si="15"/>
        <v>18257.390650187983</v>
      </c>
      <c r="H76" s="1">
        <f t="shared" si="16"/>
        <v>12021.942768410412</v>
      </c>
      <c r="I76" s="15">
        <f t="shared" si="10"/>
        <v>-373.99043508175293</v>
      </c>
      <c r="J76" s="15"/>
      <c r="K76" s="1">
        <f t="shared" si="12"/>
        <v>-76.556734215677693</v>
      </c>
      <c r="L76" s="15">
        <f t="shared" si="17"/>
        <v>450.54716929743063</v>
      </c>
      <c r="M76" s="1">
        <f t="shared" si="9"/>
        <v>376.25827601236824</v>
      </c>
    </row>
    <row r="77" spans="1:13">
      <c r="A77" t="s">
        <v>111</v>
      </c>
      <c r="D77" s="14">
        <f t="shared" si="13"/>
        <v>74</v>
      </c>
      <c r="E77" s="15">
        <f t="shared" si="11"/>
        <v>10981369.618914727</v>
      </c>
      <c r="F77" s="15">
        <f t="shared" si="14"/>
        <v>6164.0491824466426</v>
      </c>
      <c r="G77" s="15">
        <f t="shared" si="15"/>
        <v>18631.381085269735</v>
      </c>
      <c r="H77" s="1">
        <f t="shared" si="16"/>
        <v>12467.331902823096</v>
      </c>
      <c r="I77" s="15">
        <f t="shared" si="10"/>
        <v>-369.69544238287915</v>
      </c>
      <c r="J77" s="15"/>
      <c r="K77" s="1">
        <f t="shared" si="12"/>
        <v>-75.693692029804652</v>
      </c>
      <c r="L77" s="15">
        <f t="shared" si="17"/>
        <v>445.3891344126838</v>
      </c>
      <c r="M77" s="1">
        <f t="shared" si="9"/>
        <v>389.44477754722266</v>
      </c>
    </row>
    <row r="78" spans="1:13">
      <c r="A78" t="s">
        <v>112</v>
      </c>
      <c r="D78" s="14">
        <f t="shared" si="13"/>
        <v>75</v>
      </c>
      <c r="E78" s="15">
        <f t="shared" si="11"/>
        <v>10980999.923472345</v>
      </c>
      <c r="F78" s="15">
        <f t="shared" si="14"/>
        <v>6093.4553975119043</v>
      </c>
      <c r="G78" s="15">
        <f t="shared" si="15"/>
        <v>19001.076527652614</v>
      </c>
      <c r="H78" s="1">
        <f t="shared" si="16"/>
        <v>12907.621130140713</v>
      </c>
      <c r="I78" s="15">
        <f t="shared" si="10"/>
        <v>-365.44915887753962</v>
      </c>
      <c r="J78" s="15"/>
      <c r="K78" s="1">
        <f t="shared" si="12"/>
        <v>-74.840068440077687</v>
      </c>
      <c r="L78" s="15">
        <f t="shared" si="17"/>
        <v>440.2892273176173</v>
      </c>
      <c r="M78" s="1">
        <f t="shared" si="9"/>
        <v>402.48017774331254</v>
      </c>
    </row>
    <row r="79" spans="1:13">
      <c r="A79" t="s">
        <v>113</v>
      </c>
      <c r="D79" s="14">
        <f t="shared" si="13"/>
        <v>76</v>
      </c>
      <c r="E79" s="15">
        <f t="shared" si="11"/>
        <v>10980634.474313468</v>
      </c>
      <c r="F79" s="15">
        <f t="shared" si="14"/>
        <v>6023.6577422814507</v>
      </c>
      <c r="G79" s="15">
        <f t="shared" si="15"/>
        <v>19366.525686530153</v>
      </c>
      <c r="H79" s="1">
        <f t="shared" si="16"/>
        <v>13342.867944248706</v>
      </c>
      <c r="I79" s="15">
        <f t="shared" si="10"/>
        <v>-361.25104630227025</v>
      </c>
      <c r="J79" s="15"/>
      <c r="K79" s="1">
        <f t="shared" si="12"/>
        <v>-73.995767805722892</v>
      </c>
      <c r="L79" s="15">
        <f t="shared" si="17"/>
        <v>435.24681410799315</v>
      </c>
      <c r="M79" s="1">
        <f t="shared" si="9"/>
        <v>415.36618253378822</v>
      </c>
    </row>
    <row r="80" spans="1:13">
      <c r="A80" t="s">
        <v>114</v>
      </c>
      <c r="D80" s="14">
        <f t="shared" si="13"/>
        <v>77</v>
      </c>
      <c r="E80" s="15">
        <f t="shared" si="11"/>
        <v>10980273.223267166</v>
      </c>
      <c r="F80" s="15">
        <f t="shared" si="14"/>
        <v>5954.6475212779023</v>
      </c>
      <c r="G80" s="15">
        <f t="shared" si="15"/>
        <v>19727.776732832423</v>
      </c>
      <c r="H80" s="1">
        <f t="shared" si="16"/>
        <v>13773.129211554524</v>
      </c>
      <c r="I80" s="15">
        <f t="shared" si="10"/>
        <v>-357.1005720155764</v>
      </c>
      <c r="J80" s="15"/>
      <c r="K80" s="1">
        <f t="shared" si="12"/>
        <v>-73.160695290241506</v>
      </c>
      <c r="L80" s="15">
        <f t="shared" si="17"/>
        <v>430.26126730581791</v>
      </c>
      <c r="M80" s="1">
        <f t="shared" si="9"/>
        <v>428.10447917728652</v>
      </c>
    </row>
    <row r="81" spans="1:13">
      <c r="A81" t="s">
        <v>115</v>
      </c>
      <c r="D81" s="14">
        <f t="shared" si="13"/>
        <v>78</v>
      </c>
      <c r="E81" s="15">
        <f t="shared" si="11"/>
        <v>10979916.12269515</v>
      </c>
      <c r="F81" s="15">
        <f t="shared" si="14"/>
        <v>5886.4161274879143</v>
      </c>
      <c r="G81" s="15">
        <f t="shared" si="15"/>
        <v>20084.877304848</v>
      </c>
      <c r="H81" s="1">
        <f t="shared" si="16"/>
        <v>14198.461177360088</v>
      </c>
      <c r="I81" s="15">
        <f t="shared" si="10"/>
        <v>-352.99720894682963</v>
      </c>
      <c r="J81" s="15"/>
      <c r="K81" s="1">
        <f t="shared" si="12"/>
        <v>-72.334756858734806</v>
      </c>
      <c r="L81" s="15">
        <f t="shared" si="17"/>
        <v>425.33196580556444</v>
      </c>
      <c r="M81" s="1">
        <f t="shared" ref="M81:M146" si="18">G67*$T$8</f>
        <v>440.69673644886302</v>
      </c>
    </row>
    <row r="82" spans="1:13">
      <c r="A82" t="s">
        <v>116</v>
      </c>
      <c r="D82" s="14">
        <f t="shared" si="13"/>
        <v>79</v>
      </c>
      <c r="E82" s="15">
        <f t="shared" si="11"/>
        <v>10979563.125486203</v>
      </c>
      <c r="F82" s="15">
        <f t="shared" si="14"/>
        <v>5818.9550416141783</v>
      </c>
      <c r="G82" s="15">
        <f t="shared" si="15"/>
        <v>20437.874513794828</v>
      </c>
      <c r="H82" s="1">
        <f t="shared" si="16"/>
        <v>14618.919472180654</v>
      </c>
      <c r="I82" s="15">
        <f t="shared" si="10"/>
        <v>-348.94043554544226</v>
      </c>
      <c r="J82" s="15"/>
      <c r="K82" s="1">
        <f t="shared" si="12"/>
        <v>-71.517859275123044</v>
      </c>
      <c r="L82" s="15">
        <f t="shared" si="17"/>
        <v>420.4582948205653</v>
      </c>
      <c r="M82" s="1">
        <f t="shared" si="18"/>
        <v>453.1446048292874</v>
      </c>
    </row>
    <row r="83" spans="1:13">
      <c r="A83" t="s">
        <v>117</v>
      </c>
      <c r="D83" s="14">
        <f t="shared" si="13"/>
        <v>80</v>
      </c>
      <c r="E83" s="15">
        <f t="shared" si="11"/>
        <v>10979214.185050657</v>
      </c>
      <c r="F83" s="15">
        <f t="shared" si="14"/>
        <v>5752.2558313300369</v>
      </c>
      <c r="G83" s="15">
        <f t="shared" si="15"/>
        <v>20786.814949340271</v>
      </c>
      <c r="H83" s="1">
        <f t="shared" si="16"/>
        <v>15034.559118010238</v>
      </c>
      <c r="I83" s="15">
        <f t="shared" si="10"/>
        <v>-344.92973573032737</v>
      </c>
      <c r="J83" s="15"/>
      <c r="K83" s="1">
        <f t="shared" si="12"/>
        <v>-70.709910099256774</v>
      </c>
      <c r="L83" s="15">
        <f t="shared" si="17"/>
        <v>415.63964582958414</v>
      </c>
      <c r="M83" s="1">
        <f t="shared" si="18"/>
        <v>465.4497166927095</v>
      </c>
    </row>
    <row r="84" spans="1:13">
      <c r="A84" t="s">
        <v>118</v>
      </c>
      <c r="D84" s="14">
        <f t="shared" si="13"/>
        <v>81</v>
      </c>
      <c r="E84" s="15">
        <f t="shared" si="11"/>
        <v>10978869.255314928</v>
      </c>
      <c r="F84" s="15">
        <f t="shared" si="14"/>
        <v>5686.3101505367904</v>
      </c>
      <c r="G84" s="15">
        <f t="shared" si="15"/>
        <v>21131.744685070596</v>
      </c>
      <c r="H84" s="1">
        <f t="shared" si="16"/>
        <v>15445.434534533812</v>
      </c>
      <c r="I84" s="15">
        <f t="shared" si="10"/>
        <v>-340.9645988396444</v>
      </c>
      <c r="J84" s="15"/>
      <c r="K84" s="1">
        <f t="shared" si="12"/>
        <v>-69.910817683929622</v>
      </c>
      <c r="L84" s="15">
        <f t="shared" si="17"/>
        <v>410.87541652357402</v>
      </c>
      <c r="M84" s="1">
        <f t="shared" si="18"/>
        <v>477.61368649270088</v>
      </c>
    </row>
    <row r="85" spans="1:13">
      <c r="A85" t="s">
        <v>119</v>
      </c>
      <c r="D85" s="14">
        <f t="shared" si="13"/>
        <v>82</v>
      </c>
      <c r="E85" s="15">
        <f t="shared" si="11"/>
        <v>10978528.290716087</v>
      </c>
      <c r="F85" s="15">
        <f t="shared" si="14"/>
        <v>5621.1097386238071</v>
      </c>
      <c r="G85" s="15">
        <f t="shared" si="15"/>
        <v>21472.709283910241</v>
      </c>
      <c r="H85" s="1">
        <f t="shared" si="16"/>
        <v>15851.599545286439</v>
      </c>
      <c r="I85" s="15">
        <f t="shared" si="10"/>
        <v>-337.0445195808349</v>
      </c>
      <c r="J85" s="15"/>
      <c r="K85" s="1">
        <f t="shared" si="12"/>
        <v>-69.120491171792935</v>
      </c>
      <c r="L85" s="15">
        <f t="shared" si="17"/>
        <v>406.16501075262784</v>
      </c>
      <c r="M85" s="1">
        <f t="shared" si="18"/>
        <v>489.63811094668017</v>
      </c>
    </row>
    <row r="86" spans="1:13">
      <c r="A86" t="s">
        <v>120</v>
      </c>
      <c r="D86" s="14">
        <f t="shared" si="13"/>
        <v>83</v>
      </c>
      <c r="E86" s="15">
        <f t="shared" si="11"/>
        <v>10978191.246196507</v>
      </c>
      <c r="F86" s="15">
        <f t="shared" si="14"/>
        <v>5556.6464197315136</v>
      </c>
      <c r="G86" s="15">
        <f t="shared" si="15"/>
        <v>21809.753803491076</v>
      </c>
      <c r="H86" s="1">
        <f t="shared" si="16"/>
        <v>16253.107383759569</v>
      </c>
      <c r="I86" s="15">
        <f t="shared" si="10"/>
        <v>-333.16899798095147</v>
      </c>
      <c r="J86" s="15"/>
      <c r="K86" s="1">
        <f t="shared" si="12"/>
        <v>-68.338840492177553</v>
      </c>
      <c r="L86" s="15">
        <f t="shared" si="17"/>
        <v>401.50783847312903</v>
      </c>
      <c r="M86" s="1">
        <f t="shared" si="18"/>
        <v>501.52456921872817</v>
      </c>
    </row>
    <row r="87" spans="1:13">
      <c r="A87" t="s">
        <v>121</v>
      </c>
      <c r="D87" s="14">
        <f t="shared" si="13"/>
        <v>84</v>
      </c>
      <c r="E87" s="15">
        <f t="shared" si="11"/>
        <v>10977858.077198526</v>
      </c>
      <c r="F87" s="15">
        <f t="shared" si="14"/>
        <v>5492.912102017357</v>
      </c>
      <c r="G87" s="15">
        <f t="shared" si="15"/>
        <v>22142.922801472028</v>
      </c>
      <c r="H87" s="1">
        <f t="shared" si="16"/>
        <v>16650.010699454677</v>
      </c>
      <c r="I87" s="15">
        <f t="shared" si="10"/>
        <v>-329.33753933728156</v>
      </c>
      <c r="J87" s="15"/>
      <c r="K87" s="1">
        <f t="shared" si="12"/>
        <v>-67.565776357826508</v>
      </c>
      <c r="L87" s="15">
        <f t="shared" si="17"/>
        <v>396.90331569510806</v>
      </c>
      <c r="M87" s="1">
        <f t="shared" si="18"/>
        <v>513.27462310079954</v>
      </c>
    </row>
    <row r="88" spans="1:13">
      <c r="A88" t="s">
        <v>122</v>
      </c>
      <c r="D88" s="14">
        <f t="shared" si="13"/>
        <v>85</v>
      </c>
      <c r="E88" s="15">
        <f t="shared" si="11"/>
        <v>10977528.739659188</v>
      </c>
      <c r="F88" s="15">
        <f t="shared" si="14"/>
        <v>5429.8987769248279</v>
      </c>
      <c r="G88" s="15">
        <f t="shared" si="15"/>
        <v>22472.260340809309</v>
      </c>
      <c r="H88" s="1">
        <f t="shared" si="16"/>
        <v>17042.361563884489</v>
      </c>
      <c r="I88" s="15">
        <f t="shared" si="10"/>
        <v>-325.54965416827019</v>
      </c>
      <c r="J88" s="15"/>
      <c r="K88" s="1">
        <f t="shared" si="12"/>
        <v>-66.801210261540973</v>
      </c>
      <c r="L88" s="15">
        <f t="shared" si="17"/>
        <v>392.35086442981117</v>
      </c>
      <c r="M88" s="1">
        <f t="shared" si="18"/>
        <v>524.88981719233936</v>
      </c>
    </row>
    <row r="89" spans="1:13">
      <c r="A89" t="s">
        <v>123</v>
      </c>
      <c r="D89" s="14">
        <f t="shared" si="13"/>
        <v>86</v>
      </c>
      <c r="E89" s="15">
        <f t="shared" si="11"/>
        <v>10977203.190005019</v>
      </c>
      <c r="F89" s="15">
        <f t="shared" si="14"/>
        <v>5367.5985184556102</v>
      </c>
      <c r="G89" s="15">
        <f t="shared" si="15"/>
        <v>22797.809994977579</v>
      </c>
      <c r="H89" s="1">
        <f t="shared" si="16"/>
        <v>17430.211476521978</v>
      </c>
      <c r="I89" s="15">
        <f t="shared" si="10"/>
        <v>-321.80485816474317</v>
      </c>
      <c r="J89" s="15"/>
      <c r="K89" s="1">
        <f t="shared" si="12"/>
        <v>-66.045054472744539</v>
      </c>
      <c r="L89" s="15">
        <f t="shared" si="17"/>
        <v>387.84991263748771</v>
      </c>
      <c r="M89" s="1">
        <f t="shared" si="18"/>
        <v>536.37167907831019</v>
      </c>
    </row>
    <row r="90" spans="1:13">
      <c r="A90" t="s">
        <v>124</v>
      </c>
      <c r="D90" s="14">
        <f t="shared" si="13"/>
        <v>87</v>
      </c>
      <c r="E90" s="15">
        <f t="shared" si="11"/>
        <v>10976881.385146854</v>
      </c>
      <c r="F90" s="15">
        <f t="shared" si="14"/>
        <v>5306.0034824449531</v>
      </c>
      <c r="G90" s="15">
        <f t="shared" si="15"/>
        <v>23119.61485314232</v>
      </c>
      <c r="H90" s="1">
        <f t="shared" si="16"/>
        <v>17813.611370697377</v>
      </c>
      <c r="I90" s="15">
        <f t="shared" si="10"/>
        <v>-318.10267214143363</v>
      </c>
      <c r="J90" s="15"/>
      <c r="K90" s="1">
        <f t="shared" si="12"/>
        <v>-65.297222033967103</v>
      </c>
      <c r="L90" s="15">
        <f t="shared" si="17"/>
        <v>383.39989417540073</v>
      </c>
      <c r="M90" s="1">
        <f t="shared" si="18"/>
        <v>547.7217195056395</v>
      </c>
    </row>
    <row r="91" spans="1:13">
      <c r="A91" t="s">
        <v>125</v>
      </c>
      <c r="D91" s="14">
        <f t="shared" si="13"/>
        <v>88</v>
      </c>
      <c r="E91" s="15">
        <f t="shared" si="11"/>
        <v>10976563.282474713</v>
      </c>
      <c r="F91" s="15">
        <f t="shared" si="14"/>
        <v>5245.1059058403189</v>
      </c>
      <c r="G91" s="15">
        <f t="shared" si="15"/>
        <v>23437.717525283755</v>
      </c>
      <c r="H91" s="1">
        <f t="shared" si="16"/>
        <v>18192.611619443447</v>
      </c>
      <c r="I91" s="15">
        <f t="shared" si="10"/>
        <v>-314.4426219888133</v>
      </c>
      <c r="J91" s="15"/>
      <c r="K91" s="1">
        <f t="shared" si="12"/>
        <v>-64.557626757254752</v>
      </c>
      <c r="L91" s="15">
        <f t="shared" si="17"/>
        <v>379.00024874606805</v>
      </c>
      <c r="M91" s="1">
        <f t="shared" si="18"/>
        <v>558.94143255809206</v>
      </c>
    </row>
    <row r="92" spans="1:13">
      <c r="A92" t="s">
        <v>126</v>
      </c>
      <c r="D92" s="14">
        <f t="shared" si="13"/>
        <v>89</v>
      </c>
      <c r="E92" s="15">
        <f t="shared" si="11"/>
        <v>10976248.839852724</v>
      </c>
      <c r="F92" s="15">
        <f t="shared" si="14"/>
        <v>5184.8981059833959</v>
      </c>
      <c r="G92" s="15">
        <f t="shared" si="15"/>
        <v>23752.160147272567</v>
      </c>
      <c r="H92" s="1">
        <f t="shared" si="16"/>
        <v>18567.262041289185</v>
      </c>
      <c r="I92" s="15">
        <f t="shared" si="10"/>
        <v>-310.8242386252316</v>
      </c>
      <c r="J92" s="15"/>
      <c r="K92" s="1">
        <f t="shared" si="12"/>
        <v>-63.826183220505413</v>
      </c>
      <c r="L92" s="15">
        <f t="shared" si="17"/>
        <v>374.65042184573701</v>
      </c>
      <c r="M92" s="1">
        <f t="shared" si="18"/>
        <v>570.0322958295784</v>
      </c>
    </row>
    <row r="93" spans="1:13">
      <c r="A93" t="s">
        <v>127</v>
      </c>
      <c r="D93" s="14">
        <f t="shared" si="13"/>
        <v>90</v>
      </c>
      <c r="E93" s="15">
        <f t="shared" si="11"/>
        <v>10975938.0156141</v>
      </c>
      <c r="F93" s="15">
        <f t="shared" si="14"/>
        <v>5125.3724798955272</v>
      </c>
      <c r="G93" s="15">
        <f t="shared" si="15"/>
        <v>24062.984385897798</v>
      </c>
      <c r="H93" s="1">
        <f t="shared" si="16"/>
        <v>18937.611906002283</v>
      </c>
      <c r="I93" s="15">
        <f t="shared" si="10"/>
        <v>-307.24705794936352</v>
      </c>
      <c r="J93" s="15"/>
      <c r="K93" s="1">
        <f t="shared" si="12"/>
        <v>-63.102806763736169</v>
      </c>
      <c r="L93" s="15">
        <f t="shared" si="17"/>
        <v>370.34986471309969</v>
      </c>
      <c r="M93" s="1">
        <f t="shared" si="18"/>
        <v>580.99577059590456</v>
      </c>
    </row>
    <row r="94" spans="1:13">
      <c r="A94" t="s">
        <v>128</v>
      </c>
      <c r="D94" s="14">
        <f t="shared" si="13"/>
        <v>91</v>
      </c>
      <c r="E94" s="15">
        <f t="shared" si="11"/>
        <v>10975630.76855615</v>
      </c>
      <c r="F94" s="15">
        <f t="shared" si="14"/>
        <v>5066.5215035666388</v>
      </c>
      <c r="G94" s="15">
        <f t="shared" si="15"/>
        <v>24370.231443847162</v>
      </c>
      <c r="H94" s="1">
        <f t="shared" si="16"/>
        <v>19303.709940280536</v>
      </c>
      <c r="I94" s="15">
        <f t="shared" si="10"/>
        <v>-303.71062079296934</v>
      </c>
      <c r="J94" s="15"/>
      <c r="K94" s="1">
        <f t="shared" si="12"/>
        <v>-62.387413485282593</v>
      </c>
      <c r="L94" s="15">
        <f t="shared" si="17"/>
        <v>366.09803427825193</v>
      </c>
      <c r="M94" s="1">
        <f t="shared" si="18"/>
        <v>591.83330198497265</v>
      </c>
    </row>
    <row r="95" spans="1:13">
      <c r="A95" t="s">
        <v>129</v>
      </c>
      <c r="D95" s="14">
        <f t="shared" si="13"/>
        <v>92</v>
      </c>
      <c r="E95" s="15">
        <f t="shared" si="11"/>
        <v>10975327.057935357</v>
      </c>
      <c r="F95" s="15">
        <f t="shared" si="14"/>
        <v>5008.3377312477051</v>
      </c>
      <c r="G95" s="15">
        <f t="shared" si="15"/>
        <v>24673.94206464013</v>
      </c>
      <c r="H95" s="1">
        <f t="shared" si="16"/>
        <v>19665.604333392439</v>
      </c>
      <c r="I95" s="15">
        <f t="shared" si="10"/>
        <v>-300.21447287396518</v>
      </c>
      <c r="J95" s="15"/>
      <c r="K95" s="1">
        <f t="shared" si="12"/>
        <v>-61.679920237937552</v>
      </c>
      <c r="L95" s="15">
        <f t="shared" si="17"/>
        <v>361.89439311190273</v>
      </c>
      <c r="M95" s="1">
        <f t="shared" si="18"/>
        <v>602.54631914543995</v>
      </c>
    </row>
    <row r="96" spans="1:13">
      <c r="A96" t="s">
        <v>130</v>
      </c>
      <c r="D96" s="14">
        <f t="shared" si="13"/>
        <v>93</v>
      </c>
      <c r="E96" s="15">
        <f t="shared" si="11"/>
        <v>10975026.843462484</v>
      </c>
      <c r="F96" s="15">
        <f t="shared" si="14"/>
        <v>4950.813794746834</v>
      </c>
      <c r="G96" s="15">
        <f t="shared" si="15"/>
        <v>24974.156537514096</v>
      </c>
      <c r="H96" s="1">
        <f t="shared" si="16"/>
        <v>20023.342742767276</v>
      </c>
      <c r="I96" s="15">
        <f t="shared" si="10"/>
        <v>-296.75816474980991</v>
      </c>
      <c r="J96" s="15"/>
      <c r="K96" s="1">
        <f t="shared" si="12"/>
        <v>-60.98024462502616</v>
      </c>
      <c r="L96" s="15">
        <f t="shared" si="17"/>
        <v>357.73840937483607</v>
      </c>
      <c r="M96" s="1">
        <f t="shared" si="18"/>
        <v>613.13623541384482</v>
      </c>
    </row>
    <row r="97" spans="1:13">
      <c r="A97" t="s">
        <v>131</v>
      </c>
      <c r="D97" s="14">
        <f t="shared" si="13"/>
        <v>94</v>
      </c>
      <c r="E97" s="15">
        <f t="shared" si="11"/>
        <v>10974730.085297734</v>
      </c>
      <c r="F97" s="15">
        <f t="shared" si="14"/>
        <v>4893.9424027290133</v>
      </c>
      <c r="G97" s="15">
        <f t="shared" si="15"/>
        <v>25270.914702263904</v>
      </c>
      <c r="H97" s="1">
        <f t="shared" si="16"/>
        <v>20376.972299534908</v>
      </c>
      <c r="I97" s="15">
        <f t="shared" si="10"/>
        <v>-293.34125177120524</v>
      </c>
      <c r="J97" s="15"/>
      <c r="K97" s="1">
        <f t="shared" si="12"/>
        <v>-60.288304996425722</v>
      </c>
      <c r="L97" s="15">
        <f t="shared" si="17"/>
        <v>353.62955676763096</v>
      </c>
      <c r="M97" s="1">
        <f t="shared" si="18"/>
        <v>623.60444848020813</v>
      </c>
    </row>
    <row r="98" spans="1:13">
      <c r="A98" t="s">
        <v>132</v>
      </c>
      <c r="D98" s="14">
        <f t="shared" si="13"/>
        <v>95</v>
      </c>
      <c r="E98" s="15">
        <f t="shared" si="11"/>
        <v>10974436.744045962</v>
      </c>
      <c r="F98" s="15">
        <f t="shared" si="14"/>
        <v>4837.7163400195741</v>
      </c>
      <c r="G98" s="15">
        <f t="shared" si="15"/>
        <v>25564.25595403511</v>
      </c>
      <c r="H98" s="1">
        <f t="shared" si="16"/>
        <v>20726.53961401555</v>
      </c>
      <c r="I98" s="15">
        <f t="shared" si="10"/>
        <v>-289.96329403611452</v>
      </c>
      <c r="J98" s="15"/>
      <c r="K98" s="1">
        <f t="shared" si="12"/>
        <v>-59.604020444529283</v>
      </c>
      <c r="L98" s="15">
        <f t="shared" si="17"/>
        <v>349.5673144806438</v>
      </c>
      <c r="M98" s="1">
        <f t="shared" si="18"/>
        <v>633.9523405521179</v>
      </c>
    </row>
    <row r="99" spans="1:13">
      <c r="A99" t="s">
        <v>133</v>
      </c>
      <c r="D99" s="14">
        <f t="shared" si="13"/>
        <v>96</v>
      </c>
      <c r="E99" s="15">
        <f t="shared" si="11"/>
        <v>10974146.780751925</v>
      </c>
      <c r="F99" s="15">
        <f t="shared" si="14"/>
        <v>4782.128466911433</v>
      </c>
      <c r="G99" s="15">
        <f t="shared" si="15"/>
        <v>25854.219248071226</v>
      </c>
      <c r="H99" s="1">
        <f t="shared" si="16"/>
        <v>21072.090781159804</v>
      </c>
      <c r="I99" s="15">
        <f t="shared" si="10"/>
        <v>-286.6238563440981</v>
      </c>
      <c r="J99" s="15"/>
      <c r="K99" s="1">
        <f t="shared" si="12"/>
        <v>-58.927310800157159</v>
      </c>
      <c r="L99" s="15">
        <f t="shared" si="17"/>
        <v>345.55116714425526</v>
      </c>
      <c r="M99" s="1">
        <f t="shared" si="18"/>
        <v>644.18127851730719</v>
      </c>
    </row>
    <row r="100" spans="1:13">
      <c r="A100" t="s">
        <v>134</v>
      </c>
      <c r="D100" s="14">
        <f t="shared" si="13"/>
        <v>97</v>
      </c>
      <c r="E100" s="15">
        <f t="shared" si="11"/>
        <v>10973860.156895582</v>
      </c>
      <c r="F100" s="15">
        <f t="shared" si="14"/>
        <v>4727.1717184761437</v>
      </c>
      <c r="G100" s="15">
        <f t="shared" si="15"/>
        <v>26140.843104415322</v>
      </c>
      <c r="H100" s="1">
        <f t="shared" si="16"/>
        <v>21413.671385939193</v>
      </c>
      <c r="I100" s="15">
        <f t="shared" si="10"/>
        <v>-283.32250815096808</v>
      </c>
      <c r="J100" s="15"/>
      <c r="K100" s="1">
        <f t="shared" si="12"/>
        <v>-58.258096628419992</v>
      </c>
      <c r="L100" s="15">
        <f t="shared" si="17"/>
        <v>341.58060477938807</v>
      </c>
      <c r="M100" s="1">
        <f t="shared" si="18"/>
        <v>654.29261410473225</v>
      </c>
    </row>
    <row r="101" spans="1:13">
      <c r="A101" t="s">
        <v>135</v>
      </c>
      <c r="D101" s="14">
        <f t="shared" si="13"/>
        <v>98</v>
      </c>
      <c r="E101" s="15">
        <f t="shared" si="11"/>
        <v>10973576.834387431</v>
      </c>
      <c r="F101" s="15">
        <f t="shared" si="14"/>
        <v>4672.8391038788159</v>
      </c>
      <c r="G101" s="15">
        <f t="shared" si="15"/>
        <v>26424.165612566288</v>
      </c>
      <c r="H101" s="1">
        <f t="shared" si="16"/>
        <v>21751.326508687489</v>
      </c>
      <c r="I101" s="15">
        <f t="shared" si="10"/>
        <v>-280.05882352376267</v>
      </c>
      <c r="J101" s="15"/>
      <c r="K101" s="1">
        <f t="shared" si="12"/>
        <v>-57.596299224533311</v>
      </c>
      <c r="L101" s="15">
        <f t="shared" si="17"/>
        <v>337.65512274829598</v>
      </c>
      <c r="M101" s="1">
        <f t="shared" si="18"/>
        <v>664.28768404416087</v>
      </c>
    </row>
    <row r="102" spans="1:13">
      <c r="A102" t="s">
        <v>136</v>
      </c>
      <c r="D102" s="14">
        <f t="shared" si="13"/>
        <v>99</v>
      </c>
      <c r="E102" s="15">
        <f t="shared" si="11"/>
        <v>10973296.775563907</v>
      </c>
      <c r="F102" s="15">
        <f t="shared" si="14"/>
        <v>4619.1237056969494</v>
      </c>
      <c r="G102" s="15">
        <f t="shared" si="15"/>
        <v>26704.224436090051</v>
      </c>
      <c r="H102" s="1">
        <f t="shared" si="16"/>
        <v>22085.100730393118</v>
      </c>
      <c r="I102" s="15">
        <f t="shared" si="10"/>
        <v>-276.8323810960415</v>
      </c>
      <c r="J102" s="15"/>
      <c r="K102" s="1">
        <f t="shared" si="12"/>
        <v>-56.941840609588212</v>
      </c>
      <c r="L102" s="15">
        <f t="shared" si="17"/>
        <v>333.77422170562971</v>
      </c>
      <c r="M102" s="1">
        <f t="shared" si="18"/>
        <v>674.16781022427926</v>
      </c>
    </row>
    <row r="103" spans="1:13">
      <c r="A103" t="s">
        <v>137</v>
      </c>
      <c r="D103" s="14">
        <f t="shared" si="13"/>
        <v>100</v>
      </c>
      <c r="E103" s="15">
        <f t="shared" si="11"/>
        <v>10973019.943182811</v>
      </c>
      <c r="F103" s="15">
        <f t="shared" si="14"/>
        <v>4566.0186792432096</v>
      </c>
      <c r="G103" s="15">
        <f t="shared" si="15"/>
        <v>26981.056817186094</v>
      </c>
      <c r="H103" s="1">
        <f t="shared" si="16"/>
        <v>22415.038137942902</v>
      </c>
      <c r="I103" s="15">
        <f t="shared" si="10"/>
        <v>-273.64276402350157</v>
      </c>
      <c r="J103" s="15"/>
      <c r="K103" s="1">
        <f t="shared" si="12"/>
        <v>-56.294643526280538</v>
      </c>
      <c r="L103" s="15">
        <f t="shared" si="17"/>
        <v>329.93740754978211</v>
      </c>
      <c r="M103" s="1">
        <f t="shared" si="18"/>
        <v>683.93429984932732</v>
      </c>
    </row>
    <row r="104" spans="1:13">
      <c r="A104" t="s">
        <v>138</v>
      </c>
      <c r="D104" s="14">
        <f t="shared" si="13"/>
        <v>101</v>
      </c>
      <c r="E104" s="15">
        <f t="shared" si="11"/>
        <v>10972746.300418789</v>
      </c>
      <c r="F104" s="15">
        <f t="shared" si="14"/>
        <v>4513.5172518921963</v>
      </c>
      <c r="G104" s="15">
        <f t="shared" si="15"/>
        <v>27254.699581209596</v>
      </c>
      <c r="H104" s="1">
        <f t="shared" si="16"/>
        <v>22741.182329317417</v>
      </c>
      <c r="I104" s="15">
        <f t="shared" si="10"/>
        <v>-270.48955993991575</v>
      </c>
      <c r="J104" s="15"/>
      <c r="K104" s="1">
        <f t="shared" si="12"/>
        <v>-55.654631434599196</v>
      </c>
      <c r="L104" s="15">
        <f t="shared" si="17"/>
        <v>326.14419137451495</v>
      </c>
      <c r="M104" s="1">
        <f t="shared" si="18"/>
        <v>693.58844559426961</v>
      </c>
    </row>
    <row r="105" spans="1:13">
      <c r="A105" t="s">
        <v>139</v>
      </c>
      <c r="D105" s="14">
        <f t="shared" si="13"/>
        <v>102</v>
      </c>
      <c r="E105" s="15">
        <f t="shared" si="11"/>
        <v>10972475.810858849</v>
      </c>
      <c r="F105" s="15">
        <f t="shared" si="14"/>
        <v>4461.6127224112415</v>
      </c>
      <c r="G105" s="15">
        <f t="shared" si="15"/>
        <v>27525.189141149513</v>
      </c>
      <c r="H105" s="1">
        <f t="shared" si="16"/>
        <v>23063.576418738288</v>
      </c>
      <c r="I105" s="15">
        <f t="shared" si="10"/>
        <v>-267.37236091339344</v>
      </c>
      <c r="J105" s="15"/>
      <c r="K105" s="1">
        <f t="shared" si="12"/>
        <v>-55.02172850747769</v>
      </c>
      <c r="L105" s="15">
        <f t="shared" si="17"/>
        <v>322.39408942087113</v>
      </c>
      <c r="M105" s="1">
        <f t="shared" si="18"/>
        <v>703.13152575851268</v>
      </c>
    </row>
    <row r="106" spans="1:13">
      <c r="A106" t="s">
        <v>140</v>
      </c>
      <c r="D106" s="14">
        <f t="shared" si="13"/>
        <v>103</v>
      </c>
      <c r="E106" s="15">
        <f t="shared" si="11"/>
        <v>10972208.438497936</v>
      </c>
      <c r="F106" s="15">
        <f t="shared" si="14"/>
        <v>4410.2984602952602</v>
      </c>
      <c r="G106" s="15">
        <f t="shared" si="15"/>
        <v>27792.561502062905</v>
      </c>
      <c r="H106" s="1">
        <f t="shared" si="16"/>
        <v>23382.263041767663</v>
      </c>
      <c r="I106" s="15">
        <f t="shared" si="10"/>
        <v>-264.29076340296399</v>
      </c>
      <c r="J106" s="15"/>
      <c r="K106" s="1">
        <f t="shared" si="12"/>
        <v>-54.395859626410413</v>
      </c>
      <c r="L106" s="15">
        <f t="shared" si="17"/>
        <v>318.6866230293744</v>
      </c>
      <c r="M106" s="1">
        <f t="shared" si="18"/>
        <v>712.564804418177</v>
      </c>
    </row>
    <row r="107" spans="1:13">
      <c r="A107" t="s">
        <v>141</v>
      </c>
      <c r="D107" s="14">
        <f t="shared" si="13"/>
        <v>104</v>
      </c>
      <c r="E107" s="15">
        <f t="shared" si="11"/>
        <v>10971944.147734534</v>
      </c>
      <c r="F107" s="15">
        <f t="shared" si="14"/>
        <v>4359.5679051057059</v>
      </c>
      <c r="G107" s="15">
        <f t="shared" si="15"/>
        <v>28056.85226546587</v>
      </c>
      <c r="H107" s="1">
        <f t="shared" si="16"/>
        <v>23697.28436036018</v>
      </c>
      <c r="I107" s="15">
        <f t="shared" si="10"/>
        <v>-261.24436821548301</v>
      </c>
      <c r="J107" s="15"/>
      <c r="K107" s="1">
        <f t="shared" si="12"/>
        <v>-53.776950377035575</v>
      </c>
      <c r="L107" s="15">
        <f t="shared" si="17"/>
        <v>315.02131859251858</v>
      </c>
      <c r="M107" s="1">
        <f t="shared" si="18"/>
        <v>721.8895315769339</v>
      </c>
    </row>
    <row r="108" spans="1:13">
      <c r="A108" t="s">
        <v>142</v>
      </c>
      <c r="D108" s="14">
        <f t="shared" si="13"/>
        <v>105</v>
      </c>
      <c r="E108" s="15">
        <f t="shared" si="11"/>
        <v>10971682.903366318</v>
      </c>
      <c r="F108" s="15">
        <f t="shared" si="14"/>
        <v>4309.4145658136385</v>
      </c>
      <c r="G108" s="15">
        <f t="shared" si="15"/>
        <v>28318.096633681354</v>
      </c>
      <c r="H108" s="1">
        <f t="shared" si="16"/>
        <v>24008.682067867729</v>
      </c>
      <c r="I108" s="15">
        <f t="shared" si="10"/>
        <v>-258.23278046286248</v>
      </c>
      <c r="J108" s="15"/>
      <c r="K108" s="1">
        <f t="shared" si="12"/>
        <v>-53.164927044687943</v>
      </c>
      <c r="L108" s="15">
        <f t="shared" si="17"/>
        <v>311.39770750755042</v>
      </c>
      <c r="M108" s="1">
        <f t="shared" si="18"/>
        <v>731.10694331541481</v>
      </c>
    </row>
    <row r="109" spans="1:13">
      <c r="A109" t="s">
        <v>143</v>
      </c>
      <c r="D109" s="14">
        <f t="shared" si="13"/>
        <v>106</v>
      </c>
      <c r="E109" s="15">
        <f t="shared" si="11"/>
        <v>10971424.670585856</v>
      </c>
      <c r="F109" s="15">
        <f t="shared" si="14"/>
        <v>4259.8320201469551</v>
      </c>
      <c r="G109" s="15">
        <f t="shared" si="15"/>
        <v>28576.329414144217</v>
      </c>
      <c r="H109" s="1">
        <f t="shared" si="16"/>
        <v>24316.497393997273</v>
      </c>
      <c r="I109" s="15">
        <f t="shared" si="10"/>
        <v>-255.25560951962382</v>
      </c>
      <c r="J109" s="15"/>
      <c r="K109" s="1">
        <f t="shared" si="12"/>
        <v>-52.559716609921793</v>
      </c>
      <c r="L109" s="15">
        <f t="shared" si="17"/>
        <v>307.81532612954561</v>
      </c>
      <c r="M109" s="1">
        <f t="shared" si="18"/>
        <v>740.2182619392039</v>
      </c>
    </row>
    <row r="110" spans="1:13">
      <c r="A110" t="s">
        <v>144</v>
      </c>
      <c r="D110" s="14">
        <f t="shared" si="13"/>
        <v>107</v>
      </c>
      <c r="E110" s="15">
        <f t="shared" si="11"/>
        <v>10971169.414976336</v>
      </c>
      <c r="F110" s="15">
        <f t="shared" si="14"/>
        <v>4210.8139139417963</v>
      </c>
      <c r="G110" s="15">
        <f t="shared" si="15"/>
        <v>28831.58502366384</v>
      </c>
      <c r="H110" s="1">
        <f t="shared" si="16"/>
        <v>24620.771109722056</v>
      </c>
      <c r="I110" s="15">
        <f t="shared" si="10"/>
        <v>-252.31246898077512</v>
      </c>
      <c r="J110" s="15"/>
      <c r="K110" s="1">
        <f t="shared" si="12"/>
        <v>-51.961246744007383</v>
      </c>
      <c r="L110" s="15">
        <f t="shared" si="17"/>
        <v>304.27371572478251</v>
      </c>
      <c r="M110" s="1">
        <f t="shared" si="18"/>
        <v>749.22469612542284</v>
      </c>
    </row>
    <row r="111" spans="1:13">
      <c r="A111" t="s">
        <v>145</v>
      </c>
      <c r="D111" s="14">
        <f t="shared" si="13"/>
        <v>108</v>
      </c>
      <c r="E111" s="15">
        <f t="shared" si="11"/>
        <v>10970917.102507355</v>
      </c>
      <c r="F111" s="15">
        <f t="shared" si="14"/>
        <v>4162.3539604981579</v>
      </c>
      <c r="G111" s="15">
        <f t="shared" si="15"/>
        <v>29083.897492644614</v>
      </c>
      <c r="H111" s="1">
        <f t="shared" si="16"/>
        <v>24921.543532146472</v>
      </c>
      <c r="I111" s="15">
        <f t="shared" si="10"/>
        <v>-249.40297662001115</v>
      </c>
      <c r="J111" s="15"/>
      <c r="K111" s="1">
        <f t="shared" si="12"/>
        <v>-51.369445804402858</v>
      </c>
      <c r="L111" s="15">
        <f t="shared" si="17"/>
        <v>300.772422424414</v>
      </c>
      <c r="M111" s="1">
        <f t="shared" si="18"/>
        <v>758.12744106791706</v>
      </c>
    </row>
    <row r="112" spans="1:13">
      <c r="A112" t="s">
        <v>146</v>
      </c>
      <c r="D112" s="14">
        <f t="shared" si="13"/>
        <v>109</v>
      </c>
      <c r="E112" s="15">
        <f t="shared" si="11"/>
        <v>10970667.699530736</v>
      </c>
      <c r="F112" s="15">
        <f t="shared" si="14"/>
        <v>4114.4459399397292</v>
      </c>
      <c r="G112" s="15">
        <f t="shared" si="15"/>
        <v>29333.300469264625</v>
      </c>
      <c r="H112" s="1">
        <f t="shared" si="16"/>
        <v>25218.854529324912</v>
      </c>
      <c r="I112" s="15">
        <f t="shared" si="10"/>
        <v>-246.52675434823675</v>
      </c>
      <c r="J112" s="15"/>
      <c r="K112" s="1">
        <f t="shared" si="12"/>
        <v>-50.784242830203084</v>
      </c>
      <c r="L112" s="15">
        <f t="shared" si="17"/>
        <v>297.31099717843983</v>
      </c>
      <c r="M112" s="1">
        <f t="shared" si="18"/>
        <v>766.92767862105325</v>
      </c>
    </row>
    <row r="113" spans="1:13">
      <c r="A113" t="s">
        <v>147</v>
      </c>
      <c r="D113" s="14">
        <f t="shared" si="13"/>
        <v>110</v>
      </c>
      <c r="E113" s="15">
        <f t="shared" si="11"/>
        <v>10970421.172776388</v>
      </c>
      <c r="F113" s="15">
        <f t="shared" si="14"/>
        <v>4067.0836985779856</v>
      </c>
      <c r="G113" s="15">
        <f t="shared" si="15"/>
        <v>29579.827223612861</v>
      </c>
      <c r="H113" s="1">
        <f t="shared" si="16"/>
        <v>25512.743525034894</v>
      </c>
      <c r="I113" s="15">
        <f t="shared" si="10"/>
        <v>-243.68342817241455</v>
      </c>
      <c r="J113" s="15"/>
      <c r="K113" s="1">
        <f t="shared" si="12"/>
        <v>-50.205567537566083</v>
      </c>
      <c r="L113" s="15">
        <f t="shared" si="17"/>
        <v>293.88899570998063</v>
      </c>
      <c r="M113" s="1">
        <f t="shared" si="18"/>
        <v>775.62657744213675</v>
      </c>
    </row>
    <row r="114" spans="1:13">
      <c r="A114" t="s">
        <v>148</v>
      </c>
      <c r="D114" s="14">
        <f t="shared" si="13"/>
        <v>111</v>
      </c>
      <c r="E114" s="15">
        <f t="shared" si="11"/>
        <v>10970177.489348216</v>
      </c>
      <c r="F114" s="15">
        <f t="shared" si="14"/>
        <v>4020.2611482805441</v>
      </c>
      <c r="G114" s="15">
        <f t="shared" si="15"/>
        <v>29823.510651785276</v>
      </c>
      <c r="H114" s="1">
        <f t="shared" si="16"/>
        <v>25803.24950350475</v>
      </c>
      <c r="I114" s="15">
        <f t="shared" si="10"/>
        <v>-240.87262815473386</v>
      </c>
      <c r="J114" s="15"/>
      <c r="K114" s="1">
        <f t="shared" si="12"/>
        <v>-49.633350315122215</v>
      </c>
      <c r="L114" s="15">
        <f t="shared" si="17"/>
        <v>290.50597846985607</v>
      </c>
      <c r="M114" s="1">
        <f t="shared" si="18"/>
        <v>784.22529313245968</v>
      </c>
    </row>
    <row r="115" spans="1:13">
      <c r="A115" t="s">
        <v>149</v>
      </c>
      <c r="D115" s="14">
        <f t="shared" si="13"/>
        <v>112</v>
      </c>
      <c r="E115" s="15">
        <f t="shared" si="11"/>
        <v>10969936.616720062</v>
      </c>
      <c r="F115" s="15">
        <f t="shared" si="14"/>
        <v>3973.9722658438109</v>
      </c>
      <c r="G115" s="15">
        <f t="shared" si="15"/>
        <v>30064.383279940012</v>
      </c>
      <c r="H115" s="1">
        <f t="shared" si="16"/>
        <v>26090.411014096218</v>
      </c>
      <c r="I115" s="15">
        <f t="shared" si="10"/>
        <v>-238.09398837210358</v>
      </c>
      <c r="J115" s="15"/>
      <c r="K115" s="1">
        <f t="shared" si="12"/>
        <v>-49.067522219363866</v>
      </c>
      <c r="L115" s="15">
        <f t="shared" si="17"/>
        <v>287.16151059146745</v>
      </c>
      <c r="M115" s="1">
        <f t="shared" si="18"/>
        <v>792.72496837698861</v>
      </c>
    </row>
    <row r="116" spans="1:13">
      <c r="A116" t="s">
        <v>150</v>
      </c>
      <c r="D116" s="14">
        <f t="shared" si="13"/>
        <v>113</v>
      </c>
      <c r="E116" s="15">
        <f t="shared" si="11"/>
        <v>10969698.52273169</v>
      </c>
      <c r="F116" s="15">
        <f t="shared" si="14"/>
        <v>3928.2110923699279</v>
      </c>
      <c r="G116" s="15">
        <f t="shared" si="15"/>
        <v>30302.477268312115</v>
      </c>
      <c r="H116" s="1">
        <f t="shared" si="16"/>
        <v>26374.266175942204</v>
      </c>
      <c r="I116" s="15">
        <f t="shared" si="10"/>
        <v>-235.3471468759665</v>
      </c>
      <c r="J116" s="15"/>
      <c r="K116" s="1">
        <f t="shared" si="12"/>
        <v>-48.508014970019957</v>
      </c>
      <c r="L116" s="15">
        <f t="shared" si="17"/>
        <v>283.85516184598646</v>
      </c>
      <c r="M116" s="1">
        <f t="shared" si="18"/>
        <v>801.12673308270155</v>
      </c>
    </row>
    <row r="117" spans="1:13">
      <c r="A117" t="s">
        <v>151</v>
      </c>
      <c r="D117" s="14">
        <f t="shared" si="13"/>
        <v>114</v>
      </c>
      <c r="E117" s="15">
        <f t="shared" si="11"/>
        <v>10969463.175584814</v>
      </c>
      <c r="F117" s="15">
        <f t="shared" si="14"/>
        <v>3882.9717326480427</v>
      </c>
      <c r="G117" s="15">
        <f t="shared" si="15"/>
        <v>30537.824415188083</v>
      </c>
      <c r="H117" s="1">
        <f t="shared" si="16"/>
        <v>26654.852682540055</v>
      </c>
      <c r="I117" s="15">
        <f t="shared" si="10"/>
        <v>-232.63174565243565</v>
      </c>
      <c r="J117" s="15"/>
      <c r="K117" s="1">
        <f t="shared" si="12"/>
        <v>-47.954760945416297</v>
      </c>
      <c r="L117" s="15">
        <f t="shared" si="17"/>
        <v>280.58650659785195</v>
      </c>
      <c r="M117" s="1">
        <f t="shared" si="18"/>
        <v>809.43170451558274</v>
      </c>
    </row>
    <row r="118" spans="1:13">
      <c r="A118" t="s">
        <v>152</v>
      </c>
      <c r="D118" s="14">
        <f t="shared" si="13"/>
        <v>115</v>
      </c>
      <c r="E118" s="15">
        <f t="shared" si="11"/>
        <v>10969230.54383916</v>
      </c>
      <c r="F118" s="15">
        <f t="shared" si="14"/>
        <v>3838.2483545399036</v>
      </c>
      <c r="G118" s="15">
        <f t="shared" si="15"/>
        <v>30770.456160840517</v>
      </c>
      <c r="H118" s="1">
        <f t="shared" si="16"/>
        <v>26932.20780630063</v>
      </c>
      <c r="I118" s="15">
        <f t="shared" si="10"/>
        <v>-229.94743058275182</v>
      </c>
      <c r="J118" s="15"/>
      <c r="K118" s="1">
        <f t="shared" si="12"/>
        <v>-47.407693177822665</v>
      </c>
      <c r="L118" s="15">
        <f t="shared" si="17"/>
        <v>277.35512376057449</v>
      </c>
      <c r="M118" s="1">
        <f t="shared" si="18"/>
        <v>817.64098743628779</v>
      </c>
    </row>
    <row r="119" spans="1:13">
      <c r="A119" t="s">
        <v>153</v>
      </c>
      <c r="D119" s="14">
        <f t="shared" si="13"/>
        <v>116</v>
      </c>
      <c r="E119" s="15">
        <f t="shared" si="11"/>
        <v>10969000.596408578</v>
      </c>
      <c r="F119" s="15">
        <f t="shared" si="14"/>
        <v>3794.0351883698049</v>
      </c>
      <c r="G119" s="15">
        <f t="shared" si="15"/>
        <v>31000.40359142327</v>
      </c>
      <c r="H119" s="1">
        <f t="shared" si="16"/>
        <v>27206.368403053479</v>
      </c>
      <c r="I119" s="15">
        <f t="shared" si="10"/>
        <v>-227.29385140406131</v>
      </c>
      <c r="J119" s="15"/>
      <c r="K119" s="1">
        <f t="shared" si="12"/>
        <v>-46.866745348788953</v>
      </c>
      <c r="L119" s="15">
        <f t="shared" si="17"/>
        <v>274.16059675285027</v>
      </c>
      <c r="M119" s="1">
        <f t="shared" si="18"/>
        <v>825.75567423448535</v>
      </c>
    </row>
    <row r="120" spans="1:13">
      <c r="A120" t="s">
        <v>154</v>
      </c>
      <c r="D120" s="14">
        <f t="shared" si="13"/>
        <v>117</v>
      </c>
      <c r="E120" s="15">
        <f t="shared" si="11"/>
        <v>10968773.302557174</v>
      </c>
      <c r="F120" s="15">
        <f t="shared" si="14"/>
        <v>3750.32652631888</v>
      </c>
      <c r="G120" s="15">
        <f t="shared" si="15"/>
        <v>31227.697442827332</v>
      </c>
      <c r="H120" s="1">
        <f t="shared" si="16"/>
        <v>27477.370916508466</v>
      </c>
      <c r="I120" s="15">
        <f t="shared" si="10"/>
        <v>-224.67066167051428</v>
      </c>
      <c r="J120" s="15"/>
      <c r="K120" s="1">
        <f t="shared" si="12"/>
        <v>-46.33185178447178</v>
      </c>
      <c r="L120" s="15">
        <f t="shared" si="17"/>
        <v>271.00251345498606</v>
      </c>
      <c r="M120" s="1">
        <f t="shared" si="18"/>
        <v>833.77684506188712</v>
      </c>
    </row>
    <row r="121" spans="1:13">
      <c r="A121" t="s">
        <v>155</v>
      </c>
      <c r="D121" s="14">
        <f t="shared" si="13"/>
        <v>118</v>
      </c>
      <c r="E121" s="15">
        <f t="shared" si="11"/>
        <v>10968548.631895503</v>
      </c>
      <c r="F121" s="15">
        <f t="shared" si="14"/>
        <v>3707.1167218237597</v>
      </c>
      <c r="G121" s="15">
        <f t="shared" si="15"/>
        <v>31452.368104497848</v>
      </c>
      <c r="H121" s="1">
        <f t="shared" si="16"/>
        <v>27745.251382674101</v>
      </c>
      <c r="I121" s="15">
        <f t="shared" si="10"/>
        <v>-222.07751871468153</v>
      </c>
      <c r="J121" s="15"/>
      <c r="K121" s="1">
        <f t="shared" si="12"/>
        <v>-45.802947450952757</v>
      </c>
      <c r="L121" s="15">
        <f t="shared" si="17"/>
        <v>267.88046616563429</v>
      </c>
      <c r="M121" s="1">
        <f t="shared" si="18"/>
        <v>841.70556796397602</v>
      </c>
    </row>
    <row r="122" spans="1:13">
      <c r="A122" t="s">
        <v>156</v>
      </c>
      <c r="D122" s="14">
        <f t="shared" si="13"/>
        <v>119</v>
      </c>
      <c r="E122" s="15">
        <f t="shared" si="11"/>
        <v>10968326.554376788</v>
      </c>
      <c r="F122" s="15">
        <f t="shared" si="14"/>
        <v>3664.4001889796014</v>
      </c>
      <c r="G122" s="15">
        <f t="shared" si="15"/>
        <v>31674.44562321253</v>
      </c>
      <c r="H122" s="1">
        <f t="shared" si="16"/>
        <v>28010.045434232943</v>
      </c>
      <c r="I122" s="15">
        <f t="shared" si="10"/>
        <v>-219.51408360929042</v>
      </c>
      <c r="J122" s="15"/>
      <c r="K122" s="1">
        <f t="shared" si="12"/>
        <v>-45.27996794954953</v>
      </c>
      <c r="L122" s="15">
        <f t="shared" si="17"/>
        <v>264.79405155883995</v>
      </c>
      <c r="M122" s="1">
        <f t="shared" si="18"/>
        <v>849.54289901044058</v>
      </c>
    </row>
    <row r="123" spans="1:13">
      <c r="A123" t="s">
        <v>157</v>
      </c>
      <c r="D123" s="14">
        <f t="shared" si="13"/>
        <v>120</v>
      </c>
      <c r="E123" s="15">
        <f t="shared" si="11"/>
        <v>10968107.040293179</v>
      </c>
      <c r="F123" s="15">
        <f t="shared" si="14"/>
        <v>3622.1714019474916</v>
      </c>
      <c r="G123" s="15">
        <f t="shared" si="15"/>
        <v>31893.959706821821</v>
      </c>
      <c r="H123" s="1">
        <f t="shared" si="16"/>
        <v>28271.788304874342</v>
      </c>
      <c r="I123" s="15">
        <f t="shared" ref="I123:I155" si="19">-$T$5*$T$54*F123*(E123-F123-H123)/E123</f>
        <v>-216.98002112927779</v>
      </c>
      <c r="J123" s="15"/>
      <c r="K123" s="1">
        <f t="shared" si="12"/>
        <v>-44.762849512122301</v>
      </c>
      <c r="L123" s="15">
        <f t="shared" si="17"/>
        <v>261.74287064140009</v>
      </c>
      <c r="M123" s="1">
        <f t="shared" si="18"/>
        <v>857.28988242432649</v>
      </c>
    </row>
    <row r="124" spans="1:13">
      <c r="A124" t="s">
        <v>158</v>
      </c>
      <c r="D124" s="14">
        <f t="shared" si="13"/>
        <v>121</v>
      </c>
      <c r="E124" s="15">
        <f t="shared" si="11"/>
        <v>10967890.060272051</v>
      </c>
      <c r="F124" s="15">
        <f t="shared" si="14"/>
        <v>3580.4248943662342</v>
      </c>
      <c r="G124" s="15">
        <f t="shared" si="15"/>
        <v>32110.939727951099</v>
      </c>
      <c r="H124" s="1">
        <f t="shared" si="16"/>
        <v>28530.514833584879</v>
      </c>
      <c r="I124" s="15">
        <f t="shared" si="19"/>
        <v>-214.47499971416016</v>
      </c>
      <c r="J124" s="15"/>
      <c r="K124" s="1">
        <f t="shared" si="12"/>
        <v>-44.25152899637493</v>
      </c>
      <c r="L124" s="15">
        <f t="shared" si="17"/>
        <v>258.72652871053509</v>
      </c>
      <c r="M124" s="1">
        <f t="shared" si="18"/>
        <v>864.94755070991516</v>
      </c>
    </row>
    <row r="125" spans="1:13">
      <c r="A125" t="s">
        <v>159</v>
      </c>
      <c r="D125" s="14">
        <f t="shared" si="13"/>
        <v>122</v>
      </c>
      <c r="E125" s="15">
        <f t="shared" si="11"/>
        <v>10967675.585272336</v>
      </c>
      <c r="F125" s="15">
        <f t="shared" si="14"/>
        <v>3539.1552587685205</v>
      </c>
      <c r="G125" s="15">
        <f t="shared" si="15"/>
        <v>32325.414727665258</v>
      </c>
      <c r="H125" s="1">
        <f t="shared" si="16"/>
        <v>28786.259468896751</v>
      </c>
      <c r="I125" s="15">
        <f t="shared" si="19"/>
        <v>-211.9986914307193</v>
      </c>
      <c r="J125" s="15"/>
      <c r="K125" s="1">
        <f t="shared" si="12"/>
        <v>-43.745943881154545</v>
      </c>
      <c r="L125" s="15">
        <f t="shared" si="17"/>
        <v>255.74463531187385</v>
      </c>
      <c r="M125" s="1">
        <f t="shared" si="18"/>
        <v>872.51692477933841</v>
      </c>
    </row>
    <row r="126" spans="1:13">
      <c r="A126" t="s">
        <v>160</v>
      </c>
      <c r="D126" s="14">
        <f t="shared" si="13"/>
        <v>123</v>
      </c>
      <c r="E126" s="15">
        <f t="shared" si="11"/>
        <v>10967463.586580906</v>
      </c>
      <c r="F126" s="15">
        <f t="shared" si="14"/>
        <v>3498.3571460014882</v>
      </c>
      <c r="G126" s="15">
        <f t="shared" si="15"/>
        <v>32537.413419095978</v>
      </c>
      <c r="H126" s="1">
        <f t="shared" si="16"/>
        <v>29039.056273094502</v>
      </c>
      <c r="I126" s="15">
        <f t="shared" si="19"/>
        <v>-209.55077193600283</v>
      </c>
      <c r="J126" s="15"/>
      <c r="K126" s="1">
        <f t="shared" si="12"/>
        <v>-43.24603226174861</v>
      </c>
      <c r="L126" s="15">
        <f t="shared" si="17"/>
        <v>252.79680419775144</v>
      </c>
      <c r="M126" s="1">
        <f t="shared" si="18"/>
        <v>879.99901407793868</v>
      </c>
    </row>
    <row r="127" spans="1:13">
      <c r="A127" t="s">
        <v>161</v>
      </c>
      <c r="D127" s="14">
        <f t="shared" si="13"/>
        <v>124</v>
      </c>
      <c r="E127" s="15">
        <f t="shared" si="11"/>
        <v>10967254.035808969</v>
      </c>
      <c r="F127" s="15">
        <f t="shared" si="14"/>
        <v>3458.0252646516706</v>
      </c>
      <c r="G127" s="15">
        <f t="shared" si="15"/>
        <v>32746.964191031981</v>
      </c>
      <c r="H127" s="1">
        <f t="shared" si="16"/>
        <v>29288.938926380324</v>
      </c>
      <c r="I127" s="15">
        <f t="shared" si="19"/>
        <v>-207.1309204406389</v>
      </c>
      <c r="J127" s="15"/>
      <c r="K127" s="1">
        <f t="shared" si="12"/>
        <v>-42.751732845181664</v>
      </c>
      <c r="L127" s="15">
        <f t="shared" si="17"/>
        <v>249.88265328582057</v>
      </c>
      <c r="M127" s="1">
        <f t="shared" si="18"/>
        <v>887.39481670838586</v>
      </c>
    </row>
    <row r="128" spans="1:13">
      <c r="A128" t="s">
        <v>162</v>
      </c>
      <c r="D128" s="14">
        <f t="shared" si="13"/>
        <v>125</v>
      </c>
      <c r="E128" s="15">
        <f t="shared" si="11"/>
        <v>10967046.904888529</v>
      </c>
      <c r="F128" s="15">
        <f t="shared" si="14"/>
        <v>3418.1543804743328</v>
      </c>
      <c r="G128" s="15">
        <f t="shared" si="15"/>
        <v>32954.095111472619</v>
      </c>
      <c r="H128" s="1">
        <f t="shared" si="16"/>
        <v>29535.9407309983</v>
      </c>
      <c r="I128" s="15">
        <f t="shared" si="19"/>
        <v>-204.73881967246265</v>
      </c>
      <c r="J128" s="15"/>
      <c r="K128" s="1">
        <f t="shared" si="12"/>
        <v>-42.262984945513807</v>
      </c>
      <c r="L128" s="15">
        <f t="shared" si="17"/>
        <v>247.00180461797646</v>
      </c>
      <c r="M128" s="1">
        <f t="shared" si="18"/>
        <v>894.7053195535583</v>
      </c>
    </row>
    <row r="129" spans="1:13">
      <c r="A129" t="s">
        <v>163</v>
      </c>
      <c r="D129" s="14">
        <f t="shared" si="13"/>
        <v>126</v>
      </c>
      <c r="E129" s="15">
        <f t="shared" si="11"/>
        <v>10966842.166068858</v>
      </c>
      <c r="F129" s="15">
        <f t="shared" si="14"/>
        <v>3378.7393158272002</v>
      </c>
      <c r="G129" s="15">
        <f t="shared" si="15"/>
        <v>33158.833931145084</v>
      </c>
      <c r="H129" s="1">
        <f t="shared" si="16"/>
        <v>29780.094615317896</v>
      </c>
      <c r="I129" s="15">
        <f t="shared" si="19"/>
        <v>-202.37415584045567</v>
      </c>
      <c r="J129" s="15"/>
      <c r="K129" s="1">
        <f t="shared" si="12"/>
        <v>-41.779728479139521</v>
      </c>
      <c r="L129" s="15">
        <f t="shared" si="17"/>
        <v>244.15388431959519</v>
      </c>
      <c r="M129" s="1">
        <f t="shared" si="18"/>
        <v>901.93149839820035</v>
      </c>
    </row>
    <row r="130" spans="1:13">
      <c r="A130" t="s">
        <v>164</v>
      </c>
      <c r="D130" s="14">
        <f t="shared" si="13"/>
        <v>127</v>
      </c>
      <c r="E130" s="15">
        <f t="shared" si="11"/>
        <v>10966639.791913018</v>
      </c>
      <c r="F130" s="15">
        <f t="shared" si="14"/>
        <v>3339.7749491085706</v>
      </c>
      <c r="G130" s="15">
        <f t="shared" si="15"/>
        <v>33361.208086985542</v>
      </c>
      <c r="H130" s="1">
        <f t="shared" si="16"/>
        <v>30021.433137876982</v>
      </c>
      <c r="I130" s="15">
        <f t="shared" si="19"/>
        <v>-200.03661859899475</v>
      </c>
      <c r="J130" s="15"/>
      <c r="K130" s="1">
        <f t="shared" si="12"/>
        <v>-41.301903960090982</v>
      </c>
      <c r="L130" s="15">
        <f t="shared" si="17"/>
        <v>241.33852255908573</v>
      </c>
      <c r="M130" s="1">
        <f t="shared" si="18"/>
        <v>909.07431804936346</v>
      </c>
    </row>
    <row r="131" spans="1:13">
      <c r="A131" t="s">
        <v>165</v>
      </c>
      <c r="D131" s="14">
        <f t="shared" si="13"/>
        <v>128</v>
      </c>
      <c r="E131" s="15">
        <f t="shared" si="11"/>
        <v>10966439.755294418</v>
      </c>
      <c r="F131" s="15">
        <f t="shared" si="14"/>
        <v>3301.2562141998101</v>
      </c>
      <c r="G131" s="15">
        <f t="shared" si="15"/>
        <v>33561.244705584533</v>
      </c>
      <c r="H131" s="1">
        <f t="shared" si="16"/>
        <v>30259.988491384738</v>
      </c>
      <c r="I131" s="15">
        <f t="shared" si="19"/>
        <v>-197.72590101241042</v>
      </c>
      <c r="J131" s="15"/>
      <c r="K131" s="1">
        <f t="shared" si="12"/>
        <v>-40.829452495344611</v>
      </c>
      <c r="L131" s="15">
        <f t="shared" si="17"/>
        <v>238.55535350775503</v>
      </c>
      <c r="M131" s="1">
        <f t="shared" si="18"/>
        <v>916.13473245564239</v>
      </c>
    </row>
    <row r="132" spans="1:13">
      <c r="A132" t="s">
        <v>166</v>
      </c>
      <c r="D132" s="14">
        <f t="shared" ref="D132:D155" si="20">+D131+1</f>
        <v>129</v>
      </c>
      <c r="E132" s="15">
        <f t="shared" si="11"/>
        <v>10966242.029393405</v>
      </c>
      <c r="F132" s="15">
        <f t="shared" ref="F132:F155" si="21">F131-I131-L132</f>
        <v>3263.1780999122338</v>
      </c>
      <c r="G132" s="15">
        <f t="shared" ref="G132:G155" si="22">G131-I131</f>
        <v>33758.970606596944</v>
      </c>
      <c r="H132" s="1">
        <f t="shared" ref="H132:H155" si="23">H131+L132</f>
        <v>30495.792506684724</v>
      </c>
      <c r="I132" s="15">
        <f t="shared" si="19"/>
        <v>-195.44169951985353</v>
      </c>
      <c r="J132" s="15"/>
      <c r="K132" s="1">
        <f t="shared" si="12"/>
        <v>-40.362315780132889</v>
      </c>
      <c r="L132" s="15">
        <f t="shared" si="17"/>
        <v>235.80401529998642</v>
      </c>
      <c r="M132" s="1">
        <f t="shared" si="18"/>
        <v>923.1136848252155</v>
      </c>
    </row>
    <row r="133" spans="1:13">
      <c r="A133" t="s">
        <v>167</v>
      </c>
      <c r="D133" s="14">
        <f t="shared" si="20"/>
        <v>130</v>
      </c>
      <c r="E133" s="15">
        <f t="shared" ref="E133:E173" si="24">E132+I132</f>
        <v>10966046.587693885</v>
      </c>
      <c r="F133" s="15">
        <f t="shared" si="21"/>
        <v>3225.5356494383564</v>
      </c>
      <c r="G133" s="15">
        <f t="shared" si="22"/>
        <v>33954.412306116799</v>
      </c>
      <c r="H133" s="1">
        <f t="shared" si="23"/>
        <v>30728.876656678454</v>
      </c>
      <c r="I133" s="15">
        <f t="shared" si="19"/>
        <v>-193.18371390046858</v>
      </c>
      <c r="J133" s="15"/>
      <c r="K133" s="1">
        <f t="shared" ref="K133:K173" si="25">-I133-L133</f>
        <v>-39.900436093262414</v>
      </c>
      <c r="L133" s="15">
        <f t="shared" si="17"/>
        <v>233.08414999373099</v>
      </c>
      <c r="M133" s="1">
        <f t="shared" si="18"/>
        <v>930.01210774269805</v>
      </c>
    </row>
    <row r="134" spans="1:13">
      <c r="A134" t="s">
        <v>168</v>
      </c>
      <c r="D134" s="14">
        <f t="shared" si="20"/>
        <v>131</v>
      </c>
      <c r="E134" s="15">
        <f t="shared" si="24"/>
        <v>10965853.403979985</v>
      </c>
      <c r="F134" s="15">
        <f t="shared" si="21"/>
        <v>3188.3239598075138</v>
      </c>
      <c r="G134" s="15">
        <f t="shared" si="22"/>
        <v>34147.59602001727</v>
      </c>
      <c r="H134" s="1">
        <f t="shared" si="23"/>
        <v>30959.272060209765</v>
      </c>
      <c r="I134" s="15">
        <f t="shared" si="19"/>
        <v>-190.95164723887217</v>
      </c>
      <c r="J134" s="15"/>
      <c r="K134" s="1">
        <f t="shared" si="25"/>
        <v>-39.443756292438991</v>
      </c>
      <c r="L134" s="15">
        <f t="shared" ref="L134:L174" si="26">F133*$T$7</f>
        <v>230.39540353131116</v>
      </c>
      <c r="M134" s="1">
        <f t="shared" si="18"/>
        <v>936.83092328481996</v>
      </c>
    </row>
    <row r="135" spans="1:13">
      <c r="A135" t="s">
        <v>169</v>
      </c>
      <c r="D135" s="14">
        <f t="shared" si="20"/>
        <v>132</v>
      </c>
      <c r="E135" s="15">
        <f t="shared" si="24"/>
        <v>10965662.452332746</v>
      </c>
      <c r="F135" s="15">
        <f t="shared" si="21"/>
        <v>3151.5381813458494</v>
      </c>
      <c r="G135" s="15">
        <f t="shared" si="22"/>
        <v>34338.547667256142</v>
      </c>
      <c r="H135" s="1">
        <f t="shared" si="23"/>
        <v>31187.009485910301</v>
      </c>
      <c r="I135" s="15">
        <f t="shared" si="19"/>
        <v>-188.74520589093629</v>
      </c>
      <c r="J135" s="15"/>
      <c r="K135" s="1">
        <f t="shared" si="25"/>
        <v>-38.992219809600385</v>
      </c>
      <c r="L135" s="15">
        <f t="shared" si="26"/>
        <v>227.73742570053668</v>
      </c>
      <c r="M135" s="1">
        <f t="shared" si="18"/>
        <v>943.57104313493539</v>
      </c>
    </row>
    <row r="136" spans="1:13">
      <c r="A136" t="s">
        <v>170</v>
      </c>
      <c r="D136" s="14">
        <f t="shared" si="20"/>
        <v>133</v>
      </c>
      <c r="E136" s="15">
        <f t="shared" si="24"/>
        <v>10965473.707126856</v>
      </c>
      <c r="F136" s="15">
        <f t="shared" si="21"/>
        <v>3115.1735171406535</v>
      </c>
      <c r="G136" s="15">
        <f t="shared" si="22"/>
        <v>34527.292873147075</v>
      </c>
      <c r="H136" s="1">
        <f t="shared" si="23"/>
        <v>31412.119356006435</v>
      </c>
      <c r="I136" s="15">
        <f t="shared" si="19"/>
        <v>-186.56409944987345</v>
      </c>
      <c r="J136" s="15"/>
      <c r="K136" s="1">
        <f t="shared" si="25"/>
        <v>-38.545770646258632</v>
      </c>
      <c r="L136" s="15">
        <f t="shared" si="26"/>
        <v>225.10987009613208</v>
      </c>
      <c r="M136" s="1">
        <f t="shared" si="18"/>
        <v>950.23336869637592</v>
      </c>
    </row>
    <row r="137" spans="1:13">
      <c r="A137" t="s">
        <v>171</v>
      </c>
      <c r="D137" s="14">
        <f t="shared" si="20"/>
        <v>134</v>
      </c>
      <c r="E137" s="15">
        <f t="shared" si="24"/>
        <v>10965287.143027406</v>
      </c>
      <c r="F137" s="15">
        <f t="shared" si="21"/>
        <v>3079.2252225090519</v>
      </c>
      <c r="G137" s="15">
        <f t="shared" si="22"/>
        <v>34713.85697259695</v>
      </c>
      <c r="H137" s="1">
        <f t="shared" si="23"/>
        <v>31634.631750087909</v>
      </c>
      <c r="I137" s="15">
        <f t="shared" si="19"/>
        <v>-184.40804071262409</v>
      </c>
      <c r="J137" s="15"/>
      <c r="K137" s="1">
        <f t="shared" si="25"/>
        <v>-38.10435336885115</v>
      </c>
      <c r="L137" s="15">
        <f t="shared" si="26"/>
        <v>222.51239408147524</v>
      </c>
      <c r="M137" s="1">
        <f t="shared" si="18"/>
        <v>956.81879120465464</v>
      </c>
    </row>
    <row r="138" spans="1:13">
      <c r="A138" t="s">
        <v>172</v>
      </c>
      <c r="D138" s="14">
        <f t="shared" si="20"/>
        <v>135</v>
      </c>
      <c r="E138" s="15">
        <f t="shared" si="24"/>
        <v>10965102.734986693</v>
      </c>
      <c r="F138" s="15">
        <f t="shared" si="21"/>
        <v>3043.6886044710291</v>
      </c>
      <c r="G138" s="15">
        <f t="shared" si="22"/>
        <v>34898.265013309574</v>
      </c>
      <c r="H138" s="1">
        <f t="shared" si="23"/>
        <v>31854.576408838555</v>
      </c>
      <c r="I138" s="15">
        <f t="shared" si="19"/>
        <v>-182.27674564654291</v>
      </c>
      <c r="J138" s="15"/>
      <c r="K138" s="1">
        <f t="shared" si="25"/>
        <v>-37.667913104103661</v>
      </c>
      <c r="L138" s="15">
        <f t="shared" si="26"/>
        <v>219.94465875064657</v>
      </c>
      <c r="M138" s="1">
        <f t="shared" si="18"/>
        <v>963.32819183853292</v>
      </c>
    </row>
    <row r="139" spans="1:13">
      <c r="A139" t="s">
        <v>173</v>
      </c>
      <c r="D139" s="14">
        <f t="shared" si="20"/>
        <v>136</v>
      </c>
      <c r="E139" s="15">
        <f t="shared" si="24"/>
        <v>10964920.458241045</v>
      </c>
      <c r="F139" s="15">
        <f t="shared" si="21"/>
        <v>3008.5590212267844</v>
      </c>
      <c r="G139" s="15">
        <f t="shared" si="22"/>
        <v>35080.541758956118</v>
      </c>
      <c r="H139" s="1">
        <f t="shared" si="23"/>
        <v>32071.982737729344</v>
      </c>
      <c r="I139" s="15">
        <f t="shared" si="19"/>
        <v>-180.16993335638472</v>
      </c>
      <c r="J139" s="15"/>
      <c r="K139" s="1">
        <f t="shared" si="25"/>
        <v>-37.236395534403073</v>
      </c>
      <c r="L139" s="15">
        <f t="shared" si="26"/>
        <v>217.40632889078779</v>
      </c>
      <c r="M139" s="1">
        <f t="shared" si="18"/>
        <v>969.76244182995777</v>
      </c>
    </row>
    <row r="140" spans="1:13">
      <c r="A140" t="s">
        <v>174</v>
      </c>
      <c r="D140" s="14">
        <f t="shared" si="20"/>
        <v>137</v>
      </c>
      <c r="E140" s="15">
        <f t="shared" si="24"/>
        <v>10964740.288307689</v>
      </c>
      <c r="F140" s="15">
        <f t="shared" si="21"/>
        <v>2973.831881638399</v>
      </c>
      <c r="G140" s="15">
        <f t="shared" si="22"/>
        <v>35260.7116923125</v>
      </c>
      <c r="H140" s="1">
        <f t="shared" si="23"/>
        <v>32286.879810674116</v>
      </c>
      <c r="I140" s="15">
        <f t="shared" si="19"/>
        <v>-178.08732605158633</v>
      </c>
      <c r="J140" s="15"/>
      <c r="K140" s="1">
        <f t="shared" si="25"/>
        <v>-36.809746893183956</v>
      </c>
      <c r="L140" s="15">
        <f t="shared" si="26"/>
        <v>214.89707294477029</v>
      </c>
      <c r="M140" s="1">
        <f t="shared" si="18"/>
        <v>976.12240257287931</v>
      </c>
    </row>
    <row r="141" spans="1:13">
      <c r="A141" t="s">
        <v>175</v>
      </c>
      <c r="D141" s="14">
        <f t="shared" si="20"/>
        <v>138</v>
      </c>
      <c r="E141" s="15">
        <f t="shared" si="24"/>
        <v>10964562.200981637</v>
      </c>
      <c r="F141" s="15">
        <f t="shared" si="21"/>
        <v>2939.5026447158139</v>
      </c>
      <c r="G141" s="15">
        <f t="shared" si="22"/>
        <v>35438.799018364087</v>
      </c>
      <c r="H141" s="1">
        <f t="shared" si="23"/>
        <v>32499.296373648289</v>
      </c>
      <c r="I141" s="15">
        <f t="shared" si="19"/>
        <v>-176.02864901384444</v>
      </c>
      <c r="J141" s="15"/>
      <c r="K141" s="1">
        <f t="shared" si="25"/>
        <v>-36.387913960326898</v>
      </c>
      <c r="L141" s="15">
        <f t="shared" si="26"/>
        <v>212.41656297417134</v>
      </c>
      <c r="M141" s="1">
        <f t="shared" si="18"/>
        <v>982.40892573095937</v>
      </c>
    </row>
    <row r="142" spans="1:13">
      <c r="A142" t="s">
        <v>176</v>
      </c>
      <c r="D142" s="14">
        <f t="shared" si="20"/>
        <v>139</v>
      </c>
      <c r="E142" s="15">
        <f t="shared" si="24"/>
        <v>10964386.172332624</v>
      </c>
      <c r="F142" s="15">
        <f t="shared" si="21"/>
        <v>2905.5668191071004</v>
      </c>
      <c r="G142" s="15">
        <f t="shared" si="22"/>
        <v>35614.827667377933</v>
      </c>
      <c r="H142" s="1">
        <f t="shared" si="23"/>
        <v>32709.260848270846</v>
      </c>
      <c r="I142" s="15">
        <f t="shared" si="19"/>
        <v>-173.99363056498728</v>
      </c>
      <c r="J142" s="15"/>
      <c r="K142" s="1">
        <f t="shared" si="25"/>
        <v>-35.970844057570844</v>
      </c>
      <c r="L142" s="15">
        <f t="shared" si="26"/>
        <v>209.96447462255813</v>
      </c>
      <c r="M142" s="1">
        <f t="shared" si="18"/>
        <v>988.62285334417857</v>
      </c>
    </row>
    <row r="143" spans="1:13">
      <c r="A143" t="s">
        <v>177</v>
      </c>
      <c r="D143" s="14">
        <f t="shared" si="20"/>
        <v>140</v>
      </c>
      <c r="E143" s="15">
        <f t="shared" si="24"/>
        <v>10964212.178702058</v>
      </c>
      <c r="F143" s="15">
        <f t="shared" si="21"/>
        <v>2872.019962593009</v>
      </c>
      <c r="G143" s="15">
        <f t="shared" si="22"/>
        <v>35788.821297942923</v>
      </c>
      <c r="H143" s="1">
        <f t="shared" si="23"/>
        <v>32916.801335349926</v>
      </c>
      <c r="I143" s="15">
        <f t="shared" si="19"/>
        <v>-171.98200203513835</v>
      </c>
      <c r="J143" s="15"/>
      <c r="K143" s="1">
        <f t="shared" si="25"/>
        <v>-35.558485043940237</v>
      </c>
      <c r="L143" s="15">
        <f t="shared" si="26"/>
        <v>207.54048707907859</v>
      </c>
      <c r="M143" s="1">
        <f t="shared" si="18"/>
        <v>994.7650179343525</v>
      </c>
    </row>
    <row r="144" spans="1:13">
      <c r="A144" t="s">
        <v>178</v>
      </c>
      <c r="D144" s="14">
        <f t="shared" si="20"/>
        <v>141</v>
      </c>
      <c r="E144" s="15">
        <f t="shared" si="24"/>
        <v>10964040.196700023</v>
      </c>
      <c r="F144" s="15">
        <f t="shared" si="21"/>
        <v>2838.8576815857896</v>
      </c>
      <c r="G144" s="15">
        <f t="shared" si="22"/>
        <v>35960.803299978063</v>
      </c>
      <c r="H144" s="1">
        <f t="shared" si="23"/>
        <v>33121.945618392281</v>
      </c>
      <c r="I144" s="15">
        <f t="shared" si="19"/>
        <v>-169.99349773117146</v>
      </c>
      <c r="J144" s="15"/>
      <c r="K144" s="1">
        <f t="shared" si="25"/>
        <v>-35.150785311186326</v>
      </c>
      <c r="L144" s="15">
        <f t="shared" si="26"/>
        <v>205.14428304235778</v>
      </c>
      <c r="M144" s="1">
        <f t="shared" si="18"/>
        <v>1000.8362426095662</v>
      </c>
    </row>
    <row r="145" spans="1:13">
      <c r="A145" t="s">
        <v>179</v>
      </c>
      <c r="D145" s="14">
        <f t="shared" si="20"/>
        <v>142</v>
      </c>
      <c r="E145" s="15">
        <f t="shared" si="24"/>
        <v>10963870.203202292</v>
      </c>
      <c r="F145" s="15">
        <f t="shared" si="21"/>
        <v>2806.0756306322619</v>
      </c>
      <c r="G145" s="15">
        <f t="shared" si="22"/>
        <v>36130.796797709234</v>
      </c>
      <c r="H145" s="1">
        <f t="shared" si="23"/>
        <v>33324.721167076983</v>
      </c>
      <c r="I145" s="15">
        <f t="shared" si="19"/>
        <v>-168.0278549054544</v>
      </c>
      <c r="J145" s="15"/>
      <c r="K145" s="1">
        <f t="shared" si="25"/>
        <v>-34.747693779244827</v>
      </c>
      <c r="L145" s="15">
        <f t="shared" si="26"/>
        <v>202.77554868469923</v>
      </c>
      <c r="M145" s="1">
        <f t="shared" si="18"/>
        <v>1006.837341167536</v>
      </c>
    </row>
    <row r="146" spans="1:13">
      <c r="A146" t="s">
        <v>180</v>
      </c>
      <c r="D146" s="14">
        <f t="shared" si="20"/>
        <v>143</v>
      </c>
      <c r="E146" s="15">
        <f t="shared" si="24"/>
        <v>10963702.175347388</v>
      </c>
      <c r="F146" s="15">
        <f t="shared" si="21"/>
        <v>2773.6695119211258</v>
      </c>
      <c r="G146" s="15">
        <f t="shared" si="22"/>
        <v>36298.82465261469</v>
      </c>
      <c r="H146" s="1">
        <f t="shared" si="23"/>
        <v>33525.155140693576</v>
      </c>
      <c r="I146" s="15">
        <f t="shared" si="19"/>
        <v>-166.08481372488038</v>
      </c>
      <c r="J146" s="15"/>
      <c r="K146" s="1">
        <f t="shared" si="25"/>
        <v>-34.349159891709746</v>
      </c>
      <c r="L146" s="15">
        <f t="shared" si="26"/>
        <v>200.43397361659012</v>
      </c>
      <c r="M146" s="1">
        <f t="shared" si="18"/>
        <v>1012.7691181979083</v>
      </c>
    </row>
    <row r="147" spans="1:13">
      <c r="A147" t="s">
        <v>181</v>
      </c>
      <c r="D147" s="14">
        <f t="shared" si="20"/>
        <v>144</v>
      </c>
      <c r="E147" s="15">
        <f t="shared" si="24"/>
        <v>10963536.090533663</v>
      </c>
      <c r="F147" s="15">
        <f t="shared" si="21"/>
        <v>2741.6350747944971</v>
      </c>
      <c r="G147" s="15">
        <f t="shared" si="22"/>
        <v>36464.909466339574</v>
      </c>
      <c r="H147" s="1">
        <f t="shared" si="23"/>
        <v>33723.274391545085</v>
      </c>
      <c r="I147" s="15">
        <f t="shared" si="19"/>
        <v>-164.16411724018539</v>
      </c>
      <c r="J147" s="15"/>
      <c r="K147" s="1">
        <f t="shared" si="25"/>
        <v>-33.955133611323589</v>
      </c>
      <c r="L147" s="15">
        <f t="shared" si="26"/>
        <v>198.11925085150898</v>
      </c>
      <c r="M147" s="1">
        <f t="shared" ref="M147:M187" si="27">G133*$T$8</f>
        <v>1018.6323691835039</v>
      </c>
    </row>
    <row r="148" spans="1:13">
      <c r="A148" t="s">
        <v>182</v>
      </c>
      <c r="D148" s="14">
        <f t="shared" si="20"/>
        <v>145</v>
      </c>
      <c r="E148" s="15">
        <f t="shared" si="24"/>
        <v>10963371.926416423</v>
      </c>
      <c r="F148" s="15">
        <f t="shared" si="21"/>
        <v>2709.9681152636472</v>
      </c>
      <c r="G148" s="15">
        <f t="shared" si="22"/>
        <v>36629.07358357976</v>
      </c>
      <c r="H148" s="1">
        <f t="shared" si="23"/>
        <v>33919.10546831612</v>
      </c>
      <c r="I148" s="15">
        <f t="shared" si="19"/>
        <v>-162.26551135554942</v>
      </c>
      <c r="J148" s="15"/>
      <c r="K148" s="1">
        <f t="shared" si="25"/>
        <v>-33.565565415486077</v>
      </c>
      <c r="L148" s="15">
        <f t="shared" si="26"/>
        <v>195.8310767710355</v>
      </c>
      <c r="M148" s="1">
        <f t="shared" si="27"/>
        <v>1024.4278806005182</v>
      </c>
    </row>
    <row r="149" spans="1:13">
      <c r="A149" t="s">
        <v>183</v>
      </c>
      <c r="D149" s="14">
        <f t="shared" si="20"/>
        <v>146</v>
      </c>
      <c r="E149" s="15">
        <f t="shared" si="24"/>
        <v>10963209.660905067</v>
      </c>
      <c r="F149" s="15">
        <f t="shared" si="21"/>
        <v>2678.6644755289358</v>
      </c>
      <c r="G149" s="15">
        <f t="shared" si="22"/>
        <v>36791.339094935312</v>
      </c>
      <c r="H149" s="1">
        <f t="shared" si="23"/>
        <v>34112.674619406382</v>
      </c>
      <c r="I149" s="15">
        <f t="shared" si="19"/>
        <v>-160.38874479848084</v>
      </c>
      <c r="J149" s="15"/>
      <c r="K149" s="1">
        <f t="shared" si="25"/>
        <v>-33.180406291779661</v>
      </c>
      <c r="L149" s="15">
        <f t="shared" si="26"/>
        <v>193.5691510902605</v>
      </c>
      <c r="M149" s="1">
        <f t="shared" si="27"/>
        <v>1030.1564300176842</v>
      </c>
    </row>
    <row r="150" spans="1:13">
      <c r="A150" t="s">
        <v>184</v>
      </c>
      <c r="D150" s="14">
        <f t="shared" si="20"/>
        <v>147</v>
      </c>
      <c r="E150" s="15">
        <f t="shared" si="24"/>
        <v>10963049.272160269</v>
      </c>
      <c r="F150" s="15">
        <f t="shared" si="21"/>
        <v>2647.7200435039213</v>
      </c>
      <c r="G150" s="15">
        <f t="shared" si="22"/>
        <v>36951.727839733794</v>
      </c>
      <c r="H150" s="1">
        <f t="shared" si="23"/>
        <v>34304.007796229875</v>
      </c>
      <c r="I150" s="15">
        <f t="shared" si="19"/>
        <v>-158.53356908998103</v>
      </c>
      <c r="J150" s="15"/>
      <c r="K150" s="1">
        <f t="shared" si="25"/>
        <v>-32.799607733514364</v>
      </c>
      <c r="L150" s="15">
        <f t="shared" si="26"/>
        <v>191.33317682349539</v>
      </c>
      <c r="M150" s="1">
        <f t="shared" si="27"/>
        <v>1035.8187861944123</v>
      </c>
    </row>
    <row r="151" spans="1:13">
      <c r="A151" t="s">
        <v>185</v>
      </c>
      <c r="D151" s="14">
        <f t="shared" si="20"/>
        <v>148</v>
      </c>
      <c r="E151" s="15">
        <f t="shared" si="24"/>
        <v>10962890.738591179</v>
      </c>
      <c r="F151" s="15">
        <f t="shared" si="21"/>
        <v>2617.1307523436221</v>
      </c>
      <c r="G151" s="15">
        <f t="shared" si="22"/>
        <v>37110.261408823775</v>
      </c>
      <c r="H151" s="1">
        <f t="shared" si="23"/>
        <v>34493.130656480156</v>
      </c>
      <c r="I151" s="15">
        <f t="shared" si="19"/>
        <v>-156.69973851498838</v>
      </c>
      <c r="J151" s="15"/>
      <c r="K151" s="1">
        <f t="shared" si="25"/>
        <v>-32.423121735291687</v>
      </c>
      <c r="L151" s="15">
        <f t="shared" si="26"/>
        <v>189.12286025028007</v>
      </c>
      <c r="M151" s="1">
        <f t="shared" si="27"/>
        <v>1041.4157091779084</v>
      </c>
    </row>
    <row r="152" spans="1:13">
      <c r="A152" t="s">
        <v>186</v>
      </c>
      <c r="D152" s="14">
        <f t="shared" si="20"/>
        <v>149</v>
      </c>
      <c r="E152" s="15">
        <f t="shared" si="24"/>
        <v>10962734.038852664</v>
      </c>
      <c r="F152" s="15">
        <f t="shared" si="21"/>
        <v>2586.8925799769231</v>
      </c>
      <c r="G152" s="15">
        <f t="shared" si="22"/>
        <v>37266.961147338763</v>
      </c>
      <c r="H152" s="1">
        <f t="shared" si="23"/>
        <v>34680.068567361843</v>
      </c>
      <c r="I152" s="15">
        <f t="shared" si="19"/>
        <v>-154.88701009309963</v>
      </c>
      <c r="J152" s="15"/>
      <c r="K152" s="1">
        <f t="shared" si="25"/>
        <v>-32.050900788587654</v>
      </c>
      <c r="L152" s="15">
        <f t="shared" si="26"/>
        <v>186.93791088168729</v>
      </c>
      <c r="M152" s="1">
        <f t="shared" si="27"/>
        <v>1046.9479503992873</v>
      </c>
    </row>
    <row r="153" spans="1:13">
      <c r="A153" t="s">
        <v>187</v>
      </c>
      <c r="D153" s="14">
        <f t="shared" si="20"/>
        <v>150</v>
      </c>
      <c r="E153" s="15">
        <f t="shared" si="24"/>
        <v>10962579.15184257</v>
      </c>
      <c r="F153" s="15">
        <f t="shared" si="21"/>
        <v>2557.0015486430993</v>
      </c>
      <c r="G153" s="15">
        <f t="shared" si="22"/>
        <v>37421.848157431865</v>
      </c>
      <c r="H153" s="1">
        <f t="shared" si="23"/>
        <v>34864.846608788765</v>
      </c>
      <c r="I153" s="15">
        <f t="shared" si="19"/>
        <v>-153.0951435495669</v>
      </c>
      <c r="J153" s="15"/>
      <c r="K153" s="1">
        <f t="shared" si="25"/>
        <v>-31.682897877356169</v>
      </c>
      <c r="L153" s="15">
        <f t="shared" si="26"/>
        <v>184.77804142692307</v>
      </c>
      <c r="M153" s="1">
        <f t="shared" si="27"/>
        <v>1052.4162527686835</v>
      </c>
    </row>
    <row r="154" spans="1:13">
      <c r="A154" t="s">
        <v>188</v>
      </c>
      <c r="D154" s="14">
        <f t="shared" si="20"/>
        <v>151</v>
      </c>
      <c r="E154" s="15">
        <f t="shared" si="24"/>
        <v>10962426.056699021</v>
      </c>
      <c r="F154" s="15">
        <f t="shared" si="21"/>
        <v>2527.4537244324447</v>
      </c>
      <c r="G154" s="15">
        <f t="shared" si="22"/>
        <v>37574.943300981431</v>
      </c>
      <c r="H154" s="1">
        <f t="shared" si="23"/>
        <v>35047.489576548985</v>
      </c>
      <c r="I154" s="15">
        <f t="shared" si="19"/>
        <v>-151.3239012865688</v>
      </c>
      <c r="J154" s="15"/>
      <c r="K154" s="1">
        <f t="shared" si="25"/>
        <v>-31.319066473652583</v>
      </c>
      <c r="L154" s="15">
        <f t="shared" si="26"/>
        <v>182.64296776022138</v>
      </c>
      <c r="M154" s="1">
        <f t="shared" si="27"/>
        <v>1057.8213507693749</v>
      </c>
    </row>
    <row r="155" spans="1:13">
      <c r="A155" t="s">
        <v>189</v>
      </c>
      <c r="D155" s="14">
        <f t="shared" si="20"/>
        <v>152</v>
      </c>
      <c r="E155" s="15">
        <f t="shared" si="24"/>
        <v>10962274.732797734</v>
      </c>
      <c r="F155" s="15">
        <f t="shared" si="21"/>
        <v>2498.2452168309819</v>
      </c>
      <c r="G155" s="15">
        <f t="shared" si="22"/>
        <v>37726.267202267998</v>
      </c>
      <c r="H155" s="1">
        <f t="shared" si="23"/>
        <v>35228.021985437015</v>
      </c>
      <c r="I155" s="15">
        <f t="shared" si="19"/>
        <v>-149.57304835475304</v>
      </c>
      <c r="J155" s="15"/>
      <c r="K155" s="1">
        <f t="shared" si="25"/>
        <v>-30.959360533278726</v>
      </c>
      <c r="L155" s="15">
        <f t="shared" si="26"/>
        <v>180.53240888803177</v>
      </c>
      <c r="M155" s="1">
        <f t="shared" si="27"/>
        <v>1063.1639705509226</v>
      </c>
    </row>
    <row r="156" spans="1:13">
      <c r="E156" s="2"/>
      <c r="I156" s="2"/>
      <c r="J156" s="2"/>
      <c r="K156" s="2"/>
      <c r="L156" s="2"/>
    </row>
    <row r="157" spans="1:13">
      <c r="E157" s="2"/>
      <c r="I157" s="2"/>
      <c r="J157" s="2"/>
      <c r="K157" s="2"/>
      <c r="L157" s="2"/>
    </row>
    <row r="158" spans="1:13">
      <c r="E158" s="2"/>
      <c r="I158" s="2"/>
      <c r="J158" s="2"/>
      <c r="K158" s="2"/>
      <c r="L158" s="2"/>
    </row>
    <row r="159" spans="1:13">
      <c r="E159" s="2"/>
      <c r="I159" s="2"/>
      <c r="J159" s="2"/>
      <c r="K159" s="2"/>
      <c r="L159" s="2"/>
    </row>
    <row r="160" spans="1:13">
      <c r="E160" s="2"/>
      <c r="I160" s="2"/>
      <c r="J160" s="2"/>
      <c r="K160" s="2"/>
      <c r="L160" s="2"/>
    </row>
    <row r="161" spans="5:12">
      <c r="E161" s="2"/>
      <c r="I161" s="2"/>
      <c r="J161" s="2"/>
      <c r="K161" s="2"/>
      <c r="L161" s="2"/>
    </row>
    <row r="162" spans="5:12">
      <c r="E162" s="2"/>
      <c r="I162" s="2"/>
      <c r="J162" s="2"/>
      <c r="K162" s="2"/>
      <c r="L162" s="2"/>
    </row>
    <row r="163" spans="5:12">
      <c r="E163" s="2"/>
      <c r="I163" s="2"/>
      <c r="J163" s="2"/>
      <c r="K163" s="2"/>
      <c r="L163" s="2"/>
    </row>
    <row r="164" spans="5:12">
      <c r="E164" s="2"/>
      <c r="I164" s="2"/>
      <c r="J164" s="2"/>
      <c r="K164" s="2"/>
      <c r="L164" s="2"/>
    </row>
    <row r="165" spans="5:12">
      <c r="E165" s="2"/>
      <c r="I165" s="2"/>
      <c r="J165" s="2"/>
      <c r="K165" s="2"/>
      <c r="L165" s="2"/>
    </row>
    <row r="166" spans="5:12">
      <c r="E166" s="2"/>
      <c r="I166" s="2"/>
      <c r="J166" s="2"/>
      <c r="K166" s="2"/>
      <c r="L166" s="2"/>
    </row>
    <row r="167" spans="5:12">
      <c r="E167" s="2"/>
      <c r="I167" s="2"/>
      <c r="J167" s="2"/>
      <c r="K167" s="2"/>
      <c r="L167" s="2"/>
    </row>
    <row r="168" spans="5:12">
      <c r="E168" s="2"/>
      <c r="I168" s="2"/>
      <c r="J168" s="2"/>
      <c r="K168" s="2"/>
      <c r="L168" s="2"/>
    </row>
    <row r="169" spans="5:12">
      <c r="E169" s="2"/>
      <c r="I169" s="2"/>
      <c r="J169" s="2"/>
      <c r="K169" s="2"/>
      <c r="L169" s="2"/>
    </row>
    <row r="170" spans="5:12">
      <c r="E170" s="2"/>
      <c r="I170" s="2"/>
      <c r="J170" s="2"/>
      <c r="K170" s="2"/>
      <c r="L170" s="2"/>
    </row>
    <row r="171" spans="5:12">
      <c r="E171" s="2"/>
      <c r="I171" s="2"/>
      <c r="J171" s="2"/>
      <c r="K171" s="2"/>
      <c r="L171" s="2"/>
    </row>
    <row r="172" spans="5:12">
      <c r="E172" s="2"/>
      <c r="I172" s="2"/>
      <c r="J172" s="2"/>
      <c r="K172" s="2"/>
      <c r="L172" s="2"/>
    </row>
    <row r="173" spans="5:12">
      <c r="E173" s="2"/>
      <c r="I173" s="2"/>
      <c r="J173" s="2"/>
      <c r="K173" s="2"/>
      <c r="L173" s="2"/>
    </row>
    <row r="174" spans="5:12">
      <c r="E174" s="2"/>
      <c r="I174" s="2"/>
      <c r="J174" s="2"/>
      <c r="K174" s="2"/>
      <c r="L174" s="2"/>
    </row>
    <row r="175" spans="5:12">
      <c r="E175" s="2"/>
      <c r="I175" s="2"/>
      <c r="J175" s="2"/>
      <c r="K175" s="2"/>
      <c r="L175" s="2"/>
    </row>
    <row r="176" spans="5:12">
      <c r="E176" s="2"/>
      <c r="I176" s="2"/>
      <c r="J176" s="2"/>
      <c r="K176" s="2"/>
      <c r="L176" s="2"/>
    </row>
    <row r="177" spans="5:12">
      <c r="E177" s="2"/>
      <c r="I177" s="2"/>
      <c r="J177" s="2"/>
      <c r="K177" s="2"/>
      <c r="L177" s="2"/>
    </row>
    <row r="178" spans="5:12">
      <c r="E178" s="2"/>
      <c r="I178" s="2"/>
      <c r="J178" s="2"/>
      <c r="K178" s="2"/>
      <c r="L178" s="2"/>
    </row>
    <row r="179" spans="5:12">
      <c r="E179" s="2"/>
      <c r="I179" s="2"/>
      <c r="J179" s="2"/>
      <c r="K179" s="2"/>
      <c r="L179" s="2"/>
    </row>
    <row r="180" spans="5:12">
      <c r="E180" s="2"/>
      <c r="I180" s="2"/>
      <c r="J180" s="2"/>
      <c r="K180" s="2"/>
      <c r="L180" s="2"/>
    </row>
    <row r="181" spans="5:12">
      <c r="E181" s="2"/>
      <c r="I181" s="2"/>
      <c r="J181" s="2"/>
      <c r="K181" s="2"/>
      <c r="L181" s="2"/>
    </row>
    <row r="182" spans="5:12">
      <c r="E182" s="2"/>
      <c r="I182" s="2"/>
      <c r="J182" s="2"/>
      <c r="K182" s="2"/>
      <c r="L182" s="2"/>
    </row>
    <row r="183" spans="5:12">
      <c r="E183" s="2"/>
      <c r="I183" s="2"/>
      <c r="J183" s="2"/>
      <c r="K183" s="2"/>
      <c r="L183" s="2"/>
    </row>
    <row r="184" spans="5:12">
      <c r="E184" s="2"/>
      <c r="I184" s="2"/>
      <c r="J184" s="2"/>
      <c r="K184" s="2"/>
      <c r="L184" s="2"/>
    </row>
  </sheetData>
  <mergeCells count="3">
    <mergeCell ref="Z2:AB2"/>
    <mergeCell ref="AD2:AF2"/>
    <mergeCell ref="W51:Y5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04B9-A0BF-48EE-8065-1EA287C15FB2}">
  <dimension ref="A1:M106"/>
  <sheetViews>
    <sheetView tabSelected="1" workbookViewId="0">
      <selection activeCell="C1" sqref="C1:E1048576"/>
    </sheetView>
  </sheetViews>
  <sheetFormatPr defaultRowHeight="13.9"/>
  <cols>
    <col min="5" max="12" width="9.06640625" style="18"/>
  </cols>
  <sheetData>
    <row r="1" spans="1:13">
      <c r="A1" s="27" t="s">
        <v>227</v>
      </c>
      <c r="B1" s="27" t="s">
        <v>228</v>
      </c>
      <c r="D1" s="18" t="s">
        <v>197</v>
      </c>
      <c r="E1" s="28" t="s">
        <v>190</v>
      </c>
      <c r="F1" s="28"/>
      <c r="G1" s="28" t="s">
        <v>193</v>
      </c>
    </row>
    <row r="2" spans="1:13">
      <c r="A2" s="27">
        <v>1</v>
      </c>
      <c r="B2" s="27">
        <v>100</v>
      </c>
      <c r="D2" s="27" t="s">
        <v>11</v>
      </c>
      <c r="E2" s="28" t="s">
        <v>210</v>
      </c>
      <c r="F2" s="28" t="s">
        <v>209</v>
      </c>
      <c r="G2" s="28" t="s">
        <v>208</v>
      </c>
      <c r="M2" s="27"/>
    </row>
    <row r="3" spans="1:13">
      <c r="A3" s="27">
        <f>A2+0.4</f>
        <v>1.4</v>
      </c>
      <c r="B3" s="27">
        <f>B2-10</f>
        <v>90</v>
      </c>
      <c r="D3" s="27"/>
      <c r="E3" s="28" t="s">
        <v>17</v>
      </c>
      <c r="F3" s="28" t="s">
        <v>18</v>
      </c>
      <c r="G3" s="28" t="s">
        <v>19</v>
      </c>
      <c r="M3" s="27"/>
    </row>
    <row r="4" spans="1:13">
      <c r="A4" s="27">
        <f t="shared" ref="A4:A12" si="0">A3+0.4</f>
        <v>1.7999999999999998</v>
      </c>
      <c r="B4" s="27">
        <f t="shared" ref="B4:B12" si="1">B3-10</f>
        <v>80</v>
      </c>
      <c r="D4" s="27" t="s">
        <v>24</v>
      </c>
      <c r="E4" s="28"/>
      <c r="F4" s="28">
        <v>4000</v>
      </c>
      <c r="G4" s="28">
        <v>18</v>
      </c>
      <c r="M4" s="27"/>
    </row>
    <row r="5" spans="1:13">
      <c r="A5" s="27">
        <f t="shared" si="0"/>
        <v>2.1999999999999997</v>
      </c>
      <c r="B5" s="27">
        <f t="shared" si="1"/>
        <v>70</v>
      </c>
      <c r="D5" s="27" t="s">
        <v>29</v>
      </c>
      <c r="E5" s="28">
        <v>6590.393098177251</v>
      </c>
      <c r="F5" s="28">
        <v>13250.4536222839</v>
      </c>
      <c r="G5" s="28">
        <v>101.79549586829431</v>
      </c>
      <c r="M5" s="27"/>
    </row>
    <row r="6" spans="1:13">
      <c r="A6" s="27">
        <f t="shared" si="0"/>
        <v>2.5999999999999996</v>
      </c>
      <c r="B6" s="27">
        <f t="shared" si="1"/>
        <v>60</v>
      </c>
      <c r="D6" s="27" t="s">
        <v>33</v>
      </c>
      <c r="E6" s="28">
        <v>3515.0290290504454</v>
      </c>
      <c r="F6" s="28">
        <v>20420.965320777919</v>
      </c>
      <c r="G6" s="28">
        <v>525.48097055106905</v>
      </c>
      <c r="M6" s="27"/>
    </row>
    <row r="7" spans="1:13">
      <c r="A7" s="27">
        <f t="shared" si="0"/>
        <v>2.9999999999999996</v>
      </c>
      <c r="B7" s="27">
        <f t="shared" si="1"/>
        <v>50</v>
      </c>
      <c r="D7" s="27" t="s">
        <v>37</v>
      </c>
      <c r="E7" s="28">
        <v>1793.8027529355095</v>
      </c>
      <c r="F7" s="28">
        <v>24427.280141628697</v>
      </c>
      <c r="G7" s="28">
        <v>688.35673315483541</v>
      </c>
      <c r="M7" s="27"/>
    </row>
    <row r="8" spans="1:13">
      <c r="A8" s="27">
        <f t="shared" si="0"/>
        <v>3.3999999999999995</v>
      </c>
      <c r="B8" s="27">
        <f t="shared" si="1"/>
        <v>40</v>
      </c>
      <c r="D8" s="27" t="s">
        <v>39</v>
      </c>
      <c r="E8" s="28">
        <v>935.11969976452417</v>
      </c>
      <c r="F8" s="28">
        <v>26424.100165869982</v>
      </c>
      <c r="G8" s="28">
        <v>769.54800550945356</v>
      </c>
      <c r="M8" s="27"/>
    </row>
    <row r="9" spans="1:13">
      <c r="A9" s="27">
        <f t="shared" si="0"/>
        <v>3.7999999999999994</v>
      </c>
      <c r="B9" s="27">
        <f t="shared" si="1"/>
        <v>30</v>
      </c>
    </row>
    <row r="10" spans="1:13">
      <c r="A10" s="27">
        <f t="shared" si="0"/>
        <v>4.1999999999999993</v>
      </c>
      <c r="B10" s="27">
        <f t="shared" si="1"/>
        <v>20</v>
      </c>
      <c r="D10" s="28" t="s">
        <v>198</v>
      </c>
      <c r="E10" s="28" t="s">
        <v>191</v>
      </c>
      <c r="F10" s="28"/>
      <c r="G10" s="28" t="s">
        <v>194</v>
      </c>
    </row>
    <row r="11" spans="1:13">
      <c r="A11" s="27">
        <f t="shared" si="0"/>
        <v>4.5999999999999996</v>
      </c>
      <c r="B11" s="27">
        <f t="shared" si="1"/>
        <v>10</v>
      </c>
      <c r="D11" s="27" t="s">
        <v>11</v>
      </c>
      <c r="E11" s="28" t="s">
        <v>210</v>
      </c>
      <c r="F11" s="28" t="s">
        <v>209</v>
      </c>
      <c r="G11" s="28" t="s">
        <v>208</v>
      </c>
    </row>
    <row r="12" spans="1:13">
      <c r="A12" s="27">
        <f t="shared" si="0"/>
        <v>5</v>
      </c>
      <c r="B12" s="27">
        <f t="shared" si="1"/>
        <v>0</v>
      </c>
      <c r="D12" s="27"/>
      <c r="E12" s="28" t="s">
        <v>17</v>
      </c>
      <c r="F12" s="28" t="s">
        <v>18</v>
      </c>
      <c r="G12" s="28" t="s">
        <v>19</v>
      </c>
    </row>
    <row r="13" spans="1:13">
      <c r="D13" s="27" t="s">
        <v>24</v>
      </c>
      <c r="E13" s="28"/>
      <c r="F13" s="28">
        <v>1060</v>
      </c>
      <c r="G13" s="28">
        <v>18</v>
      </c>
    </row>
    <row r="14" spans="1:13">
      <c r="D14" s="27" t="s">
        <v>29</v>
      </c>
      <c r="E14" s="29">
        <v>7593.1267954531777</v>
      </c>
      <c r="F14" s="29">
        <v>14474.724663611922</v>
      </c>
      <c r="G14" s="29">
        <v>101.79549586829431</v>
      </c>
    </row>
    <row r="15" spans="1:13">
      <c r="D15" s="27" t="s">
        <v>33</v>
      </c>
      <c r="E15" s="29">
        <v>7274.5543211897002</v>
      </c>
      <c r="F15" s="29">
        <v>29567.442177672401</v>
      </c>
      <c r="G15" s="29">
        <v>670.93752845870051</v>
      </c>
    </row>
    <row r="16" spans="1:13">
      <c r="D16" s="27" t="s">
        <v>37</v>
      </c>
      <c r="E16" s="29">
        <v>6927.7153855127499</v>
      </c>
      <c r="F16" s="29">
        <v>44957.824300692875</v>
      </c>
      <c r="G16" s="29">
        <v>1143.0912647337584</v>
      </c>
    </row>
    <row r="17" spans="4:7">
      <c r="D17" s="27" t="s">
        <v>39</v>
      </c>
      <c r="E17" s="29">
        <v>6588.9917353553019</v>
      </c>
      <c r="F17" s="29">
        <v>59113.656600274924</v>
      </c>
      <c r="G17" s="29">
        <v>1577.9438205792458</v>
      </c>
    </row>
    <row r="20" spans="4:7">
      <c r="D20" s="28" t="s">
        <v>199</v>
      </c>
      <c r="E20" s="28" t="s">
        <v>192</v>
      </c>
      <c r="F20" s="28"/>
      <c r="G20" s="28" t="s">
        <v>195</v>
      </c>
    </row>
    <row r="21" spans="4:7">
      <c r="D21" s="27" t="s">
        <v>11</v>
      </c>
      <c r="E21" s="28" t="s">
        <v>210</v>
      </c>
      <c r="F21" s="28" t="s">
        <v>209</v>
      </c>
      <c r="G21" s="28" t="s">
        <v>208</v>
      </c>
    </row>
    <row r="22" spans="4:7">
      <c r="D22" s="27"/>
      <c r="E22" s="28" t="s">
        <v>17</v>
      </c>
      <c r="F22" s="28" t="s">
        <v>18</v>
      </c>
      <c r="G22" s="28" t="s">
        <v>19</v>
      </c>
    </row>
    <row r="23" spans="4:7">
      <c r="D23" s="27" t="s">
        <v>24</v>
      </c>
      <c r="E23" s="28"/>
      <c r="F23" s="28">
        <v>1060</v>
      </c>
      <c r="G23" s="28">
        <v>18</v>
      </c>
    </row>
    <row r="24" spans="4:7">
      <c r="D24" s="27" t="s">
        <v>29</v>
      </c>
      <c r="E24" s="28">
        <v>8723.7637974267855</v>
      </c>
      <c r="F24" s="28">
        <v>15842.166817138936</v>
      </c>
      <c r="G24" s="28">
        <v>101.79549586829431</v>
      </c>
    </row>
    <row r="25" spans="4:7">
      <c r="D25" s="27" t="s">
        <v>33</v>
      </c>
      <c r="E25" s="28">
        <v>14824.097385204266</v>
      </c>
      <c r="F25" s="28">
        <v>45572.077232633972</v>
      </c>
      <c r="G25" s="28">
        <v>878.00448482938452</v>
      </c>
    </row>
    <row r="26" spans="4:7">
      <c r="D26" s="27" t="s">
        <v>37</v>
      </c>
      <c r="E26" s="28">
        <v>25862.651075842481</v>
      </c>
      <c r="F26" s="28">
        <v>100185.61397161963</v>
      </c>
      <c r="G26" s="28">
        <v>2153.4669199466439</v>
      </c>
    </row>
    <row r="27" spans="4:7">
      <c r="D27" s="27" t="s">
        <v>39</v>
      </c>
      <c r="E27" s="28">
        <v>43557.082784897793</v>
      </c>
      <c r="F27" s="28">
        <v>190122.00923137355</v>
      </c>
      <c r="G27" s="28">
        <v>4272.2909804535184</v>
      </c>
    </row>
    <row r="30" spans="4:7">
      <c r="D30" s="28" t="s">
        <v>200</v>
      </c>
      <c r="E30" s="28" t="s">
        <v>196</v>
      </c>
      <c r="F30" s="28"/>
      <c r="G30" s="28" t="s">
        <v>201</v>
      </c>
    </row>
    <row r="31" spans="4:7">
      <c r="D31" s="27" t="s">
        <v>11</v>
      </c>
      <c r="E31" s="28" t="s">
        <v>210</v>
      </c>
      <c r="F31" s="28" t="s">
        <v>209</v>
      </c>
      <c r="G31" s="28" t="s">
        <v>208</v>
      </c>
    </row>
    <row r="32" spans="4:7">
      <c r="D32" s="27"/>
      <c r="E32" s="28" t="s">
        <v>17</v>
      </c>
      <c r="F32" s="28" t="s">
        <v>18</v>
      </c>
      <c r="G32" s="28" t="s">
        <v>19</v>
      </c>
    </row>
    <row r="33" spans="4:7">
      <c r="D33" s="27" t="s">
        <v>24</v>
      </c>
      <c r="E33" s="28"/>
      <c r="F33" s="28">
        <v>1060</v>
      </c>
      <c r="G33" s="28">
        <v>18</v>
      </c>
    </row>
    <row r="34" spans="4:7">
      <c r="D34" s="27" t="s">
        <v>29</v>
      </c>
      <c r="E34" s="28">
        <v>9995.5864584626797</v>
      </c>
      <c r="F34" s="28">
        <v>17366.998239822467</v>
      </c>
      <c r="G34" s="28">
        <v>101.79549586829431</v>
      </c>
    </row>
    <row r="35" spans="4:7">
      <c r="D35" s="27" t="s">
        <v>33</v>
      </c>
      <c r="E35" s="28">
        <v>29741.197208192749</v>
      </c>
      <c r="F35" s="28">
        <v>73970.83450762766</v>
      </c>
      <c r="G35" s="28">
        <v>1173.3133167048472</v>
      </c>
    </row>
    <row r="36" spans="4:7">
      <c r="D36" s="27" t="s">
        <v>37</v>
      </c>
      <c r="E36" s="28">
        <v>92361.21689497742</v>
      </c>
      <c r="F36" s="28">
        <v>257286.39383636109</v>
      </c>
      <c r="G36" s="28">
        <v>4480.8507280400427</v>
      </c>
    </row>
    <row r="37" spans="4:7">
      <c r="D37" s="27" t="s">
        <v>39</v>
      </c>
      <c r="E37" s="28">
        <v>251069.37952382403</v>
      </c>
      <c r="F37" s="28">
        <v>754827.5236759074</v>
      </c>
      <c r="G37" s="28">
        <v>13929.891997332887</v>
      </c>
    </row>
    <row r="40" spans="4:7">
      <c r="D40" s="28" t="s">
        <v>202</v>
      </c>
      <c r="E40" s="28" t="s">
        <v>204</v>
      </c>
      <c r="F40" s="28"/>
      <c r="G40" s="28" t="s">
        <v>203</v>
      </c>
    </row>
    <row r="41" spans="4:7">
      <c r="D41" s="27" t="s">
        <v>11</v>
      </c>
      <c r="E41" s="28" t="s">
        <v>210</v>
      </c>
      <c r="F41" s="28" t="s">
        <v>209</v>
      </c>
      <c r="G41" s="28" t="s">
        <v>208</v>
      </c>
    </row>
    <row r="42" spans="4:7">
      <c r="D42" s="27"/>
      <c r="E42" s="28" t="s">
        <v>17</v>
      </c>
      <c r="F42" s="28" t="s">
        <v>18</v>
      </c>
      <c r="G42" s="28" t="s">
        <v>19</v>
      </c>
    </row>
    <row r="43" spans="4:7">
      <c r="D43" s="27" t="s">
        <v>24</v>
      </c>
      <c r="E43" s="28"/>
      <c r="F43" s="28">
        <v>1060</v>
      </c>
      <c r="G43" s="28">
        <v>18</v>
      </c>
    </row>
    <row r="44" spans="4:7">
      <c r="D44" s="27" t="s">
        <v>29</v>
      </c>
      <c r="E44" s="28">
        <v>11422.950015204045</v>
      </c>
      <c r="F44" s="28">
        <v>19064.554767224723</v>
      </c>
      <c r="G44" s="28">
        <v>101.79549586829431</v>
      </c>
    </row>
    <row r="45" spans="4:7">
      <c r="D45" s="27" t="s">
        <v>33</v>
      </c>
      <c r="E45" s="28">
        <v>58706.668635911577</v>
      </c>
      <c r="F45" s="28">
        <v>124671.08482496829</v>
      </c>
      <c r="G45" s="28">
        <v>1594.5052339043962</v>
      </c>
    </row>
    <row r="46" spans="4:7">
      <c r="D46" s="27" t="s">
        <v>37</v>
      </c>
      <c r="E46" s="28">
        <v>305812.56887644384</v>
      </c>
      <c r="F46" s="28">
        <v>700178.52854197484</v>
      </c>
      <c r="G46" s="28">
        <v>9889.7271219819813</v>
      </c>
    </row>
    <row r="47" spans="4:7">
      <c r="D47" s="27" t="s">
        <v>39</v>
      </c>
      <c r="E47" s="28">
        <v>931151.84422090242</v>
      </c>
      <c r="F47" s="28">
        <v>2599481.5512285177</v>
      </c>
      <c r="G47" s="28">
        <v>45513.574750521904</v>
      </c>
    </row>
    <row r="50" spans="4:7">
      <c r="D50" s="28" t="s">
        <v>207</v>
      </c>
      <c r="E50" s="28" t="s">
        <v>205</v>
      </c>
      <c r="F50" s="28"/>
      <c r="G50" s="28" t="s">
        <v>206</v>
      </c>
    </row>
    <row r="51" spans="4:7">
      <c r="D51" s="27" t="s">
        <v>11</v>
      </c>
      <c r="E51" s="28" t="s">
        <v>210</v>
      </c>
      <c r="F51" s="28" t="s">
        <v>209</v>
      </c>
      <c r="G51" s="28" t="s">
        <v>208</v>
      </c>
    </row>
    <row r="52" spans="4:7">
      <c r="D52" s="27"/>
      <c r="E52" s="28" t="s">
        <v>17</v>
      </c>
      <c r="F52" s="28" t="s">
        <v>18</v>
      </c>
      <c r="G52" s="28" t="s">
        <v>19</v>
      </c>
    </row>
    <row r="53" spans="4:7">
      <c r="D53" s="27" t="s">
        <v>24</v>
      </c>
      <c r="E53" s="28"/>
      <c r="F53" s="28">
        <v>1060</v>
      </c>
      <c r="G53" s="28">
        <v>18</v>
      </c>
    </row>
    <row r="54" spans="4:7">
      <c r="D54" s="27" t="s">
        <v>29</v>
      </c>
      <c r="E54" s="28">
        <v>13021.344427914713</v>
      </c>
      <c r="F54" s="28">
        <v>20951.353152963908</v>
      </c>
      <c r="G54" s="28">
        <v>101.79549586829431</v>
      </c>
    </row>
    <row r="55" spans="4:7">
      <c r="D55" s="27" t="s">
        <v>33</v>
      </c>
      <c r="E55" s="28">
        <v>113834.24607984553</v>
      </c>
      <c r="F55" s="28">
        <v>215048.23435891295</v>
      </c>
      <c r="G55" s="28">
        <v>2194.3951528860048</v>
      </c>
    </row>
    <row r="56" spans="4:7">
      <c r="D56" s="27" t="s">
        <v>37</v>
      </c>
      <c r="E56" s="28">
        <v>859166.85005044355</v>
      </c>
      <c r="F56" s="28">
        <v>1799758.9608853674</v>
      </c>
      <c r="G56" s="28">
        <v>22127.239304190232</v>
      </c>
    </row>
    <row r="57" spans="4:7">
      <c r="D57" s="27" t="s">
        <v>39</v>
      </c>
      <c r="E57" s="28">
        <v>1123872.6113716103</v>
      </c>
      <c r="F57" s="28">
        <v>4694080.2564871544</v>
      </c>
      <c r="G57" s="28">
        <v>109072.59078530566</v>
      </c>
    </row>
    <row r="60" spans="4:7">
      <c r="D60" s="27" t="s">
        <v>211</v>
      </c>
      <c r="E60" s="28" t="s">
        <v>216</v>
      </c>
      <c r="F60" s="28"/>
      <c r="G60" s="28" t="s">
        <v>217</v>
      </c>
    </row>
    <row r="61" spans="4:7">
      <c r="D61" s="28" t="s">
        <v>11</v>
      </c>
      <c r="E61" s="28" t="s">
        <v>210</v>
      </c>
      <c r="F61" s="28" t="s">
        <v>209</v>
      </c>
      <c r="G61" s="28" t="s">
        <v>208</v>
      </c>
    </row>
    <row r="62" spans="4:7">
      <c r="D62" s="28"/>
      <c r="E62" s="28" t="s">
        <v>17</v>
      </c>
      <c r="F62" s="28" t="s">
        <v>18</v>
      </c>
      <c r="G62" s="28" t="s">
        <v>19</v>
      </c>
    </row>
    <row r="63" spans="4:7">
      <c r="D63" s="28" t="s">
        <v>24</v>
      </c>
      <c r="E63" s="28"/>
      <c r="F63" s="28">
        <v>1060</v>
      </c>
      <c r="G63" s="28">
        <v>18</v>
      </c>
    </row>
    <row r="64" spans="4:7">
      <c r="D64" s="28" t="s">
        <v>29</v>
      </c>
      <c r="E64" s="28">
        <v>14807.458175552203</v>
      </c>
      <c r="F64" s="28">
        <v>23045.156274529189</v>
      </c>
      <c r="G64" s="28">
        <v>101.79549586829431</v>
      </c>
    </row>
    <row r="65" spans="4:7">
      <c r="D65" s="28" t="s">
        <v>33</v>
      </c>
      <c r="E65" s="28">
        <v>216154.75397374888</v>
      </c>
      <c r="F65" s="28">
        <v>374550.3018967114</v>
      </c>
      <c r="G65" s="28">
        <v>3046.4610611292069</v>
      </c>
    </row>
    <row r="66" spans="4:7">
      <c r="D66" s="28" t="s">
        <v>37</v>
      </c>
      <c r="E66" s="28">
        <v>1652705.0557928213</v>
      </c>
      <c r="F66" s="28">
        <v>3635312.1113008866</v>
      </c>
      <c r="G66" s="28">
        <v>47451.954549593291</v>
      </c>
    </row>
    <row r="67" spans="4:7">
      <c r="D67" s="28" t="s">
        <v>39</v>
      </c>
      <c r="E67" s="28">
        <v>584276.49591946311</v>
      </c>
      <c r="F67" s="28">
        <v>5278155.3384699756</v>
      </c>
      <c r="G67" s="28">
        <v>150710.44067417772</v>
      </c>
    </row>
    <row r="68" spans="4:7">
      <c r="D68" s="18"/>
    </row>
    <row r="69" spans="4:7">
      <c r="D69" s="27" t="s">
        <v>212</v>
      </c>
      <c r="E69" s="28" t="s">
        <v>219</v>
      </c>
      <c r="F69" s="28"/>
      <c r="G69" s="28" t="s">
        <v>218</v>
      </c>
    </row>
    <row r="70" spans="4:7">
      <c r="D70" s="28" t="s">
        <v>11</v>
      </c>
      <c r="E70" s="28" t="s">
        <v>210</v>
      </c>
      <c r="F70" s="28" t="s">
        <v>209</v>
      </c>
      <c r="G70" s="28" t="s">
        <v>208</v>
      </c>
    </row>
    <row r="71" spans="4:7">
      <c r="D71" s="28"/>
      <c r="E71" s="28" t="s">
        <v>17</v>
      </c>
      <c r="F71" s="28" t="s">
        <v>18</v>
      </c>
      <c r="G71" s="28" t="s">
        <v>19</v>
      </c>
    </row>
    <row r="72" spans="4:7">
      <c r="D72" s="28" t="s">
        <v>24</v>
      </c>
      <c r="E72" s="28"/>
      <c r="F72" s="28">
        <v>1060</v>
      </c>
      <c r="G72" s="28">
        <v>18</v>
      </c>
    </row>
    <row r="73" spans="4:7">
      <c r="D73" s="28" t="s">
        <v>29</v>
      </c>
      <c r="E73" s="29">
        <v>16799.243967132024</v>
      </c>
      <c r="F73" s="29">
        <v>25365.040266857759</v>
      </c>
      <c r="G73" s="29">
        <v>101.79549586829431</v>
      </c>
    </row>
    <row r="74" spans="4:7">
      <c r="D74" s="28" t="s">
        <v>33</v>
      </c>
      <c r="E74" s="29">
        <v>399642.51239932014</v>
      </c>
      <c r="F74" s="29">
        <v>650161.31069497182</v>
      </c>
      <c r="G74" s="29">
        <v>4251.9012602135563</v>
      </c>
    </row>
    <row r="75" spans="4:7">
      <c r="D75" s="28" t="s">
        <v>37</v>
      </c>
      <c r="E75" s="29">
        <v>1737615.7653400782</v>
      </c>
      <c r="F75" s="29">
        <v>4957216.2545614466</v>
      </c>
      <c r="G75" s="29">
        <v>89565.196271596666</v>
      </c>
    </row>
    <row r="76" spans="4:7">
      <c r="D76" s="28" t="s">
        <v>39</v>
      </c>
      <c r="E76" s="29">
        <v>288863.8878626239</v>
      </c>
      <c r="F76" s="29">
        <v>5412803.1304177418</v>
      </c>
      <c r="G76" s="29">
        <v>160785.64857425314</v>
      </c>
    </row>
    <row r="77" spans="4:7">
      <c r="D77" s="18"/>
    </row>
    <row r="78" spans="4:7">
      <c r="D78" s="18"/>
    </row>
    <row r="79" spans="4:7">
      <c r="D79" s="27" t="s">
        <v>213</v>
      </c>
      <c r="E79" s="28" t="s">
        <v>220</v>
      </c>
      <c r="F79" s="28"/>
      <c r="G79" s="28" t="s">
        <v>221</v>
      </c>
    </row>
    <row r="80" spans="4:7">
      <c r="D80" s="28" t="s">
        <v>11</v>
      </c>
      <c r="E80" s="28" t="s">
        <v>210</v>
      </c>
      <c r="F80" s="28" t="s">
        <v>209</v>
      </c>
      <c r="G80" s="28" t="s">
        <v>208</v>
      </c>
    </row>
    <row r="81" spans="4:7">
      <c r="D81" s="28"/>
      <c r="E81" s="28" t="s">
        <v>17</v>
      </c>
      <c r="F81" s="28" t="s">
        <v>18</v>
      </c>
      <c r="G81" s="28" t="s">
        <v>19</v>
      </c>
    </row>
    <row r="82" spans="4:7">
      <c r="D82" s="28" t="s">
        <v>24</v>
      </c>
      <c r="E82" s="28"/>
      <c r="F82" s="28">
        <v>1060</v>
      </c>
      <c r="G82" s="28">
        <v>18</v>
      </c>
    </row>
    <row r="83" spans="4:7">
      <c r="D83" s="28" t="s">
        <v>29</v>
      </c>
      <c r="E83" s="28">
        <v>19015.986321737611</v>
      </c>
      <c r="F83" s="28">
        <v>27931.46353478056</v>
      </c>
      <c r="G83" s="28">
        <v>101.79549586829431</v>
      </c>
    </row>
    <row r="84" spans="4:7">
      <c r="D84" s="28" t="s">
        <v>33</v>
      </c>
      <c r="E84" s="28">
        <v>712118.16472144413</v>
      </c>
      <c r="F84" s="28">
        <v>1108585.5791919136</v>
      </c>
      <c r="G84" s="28">
        <v>5948.3859747862925</v>
      </c>
    </row>
    <row r="85" spans="4:7">
      <c r="D85" s="28" t="s">
        <v>37</v>
      </c>
      <c r="E85" s="28">
        <v>1263954.0121532034</v>
      </c>
      <c r="F85" s="28">
        <v>5350576.9110670751</v>
      </c>
      <c r="G85" s="28">
        <v>133425.66380736206</v>
      </c>
    </row>
    <row r="86" spans="4:7">
      <c r="D86" s="28" t="s">
        <v>39</v>
      </c>
      <c r="E86" s="28">
        <v>161855.92604010561</v>
      </c>
      <c r="F86" s="28">
        <v>5459859.2164845848</v>
      </c>
      <c r="G86" s="28">
        <v>163363.11984090062</v>
      </c>
    </row>
    <row r="87" spans="4:7">
      <c r="D87" s="18"/>
    </row>
    <row r="88" spans="4:7">
      <c r="D88" s="18"/>
    </row>
    <row r="89" spans="4:7">
      <c r="D89" s="27" t="s">
        <v>214</v>
      </c>
      <c r="E89" s="28" t="s">
        <v>222</v>
      </c>
      <c r="F89" s="28"/>
      <c r="G89" s="28" t="s">
        <v>223</v>
      </c>
    </row>
    <row r="90" spans="4:7">
      <c r="D90" s="28" t="s">
        <v>11</v>
      </c>
      <c r="E90" s="28" t="s">
        <v>210</v>
      </c>
      <c r="F90" s="28" t="s">
        <v>209</v>
      </c>
      <c r="G90" s="28" t="s">
        <v>208</v>
      </c>
    </row>
    <row r="91" spans="4:7">
      <c r="D91" s="28"/>
      <c r="E91" s="28" t="s">
        <v>17</v>
      </c>
      <c r="F91" s="28" t="s">
        <v>18</v>
      </c>
      <c r="G91" s="28" t="s">
        <v>19</v>
      </c>
    </row>
    <row r="92" spans="4:7">
      <c r="D92" s="28" t="s">
        <v>24</v>
      </c>
      <c r="E92" s="28"/>
      <c r="F92" s="28">
        <v>1060</v>
      </c>
      <c r="G92" s="28">
        <v>18</v>
      </c>
    </row>
    <row r="93" spans="4:7">
      <c r="D93" s="28" t="s">
        <v>29</v>
      </c>
      <c r="E93" s="28">
        <v>21478.370958338495</v>
      </c>
      <c r="F93" s="28">
        <v>30766.337584161585</v>
      </c>
      <c r="G93" s="28">
        <v>101.79549586829431</v>
      </c>
    </row>
    <row r="94" spans="4:7">
      <c r="D94" s="28" t="s">
        <v>33</v>
      </c>
      <c r="E94" s="28">
        <v>1201367.7974813827</v>
      </c>
      <c r="F94" s="28">
        <v>1821836.0456131138</v>
      </c>
      <c r="G94" s="28">
        <v>8320.3195609833238</v>
      </c>
    </row>
    <row r="95" spans="4:7">
      <c r="D95" s="28" t="s">
        <v>37</v>
      </c>
      <c r="E95" s="28">
        <v>877304.8894923043</v>
      </c>
      <c r="F95" s="28">
        <v>5449025.259724943</v>
      </c>
      <c r="G95" s="28">
        <v>155697.35268268795</v>
      </c>
    </row>
    <row r="96" spans="4:7">
      <c r="D96" s="28" t="s">
        <v>39</v>
      </c>
      <c r="E96" s="28">
        <v>102506.21609239836</v>
      </c>
      <c r="F96" s="28">
        <v>5480485.9139349172</v>
      </c>
      <c r="G96" s="28">
        <v>164273.13773669119</v>
      </c>
    </row>
    <row r="97" spans="4:7">
      <c r="D97" s="18"/>
    </row>
    <row r="98" spans="4:7">
      <c r="D98" s="18"/>
    </row>
    <row r="99" spans="4:7">
      <c r="D99" s="27" t="s">
        <v>215</v>
      </c>
      <c r="E99" s="28" t="s">
        <v>224</v>
      </c>
      <c r="F99" s="28"/>
      <c r="G99" s="28" t="s">
        <v>225</v>
      </c>
    </row>
    <row r="100" spans="4:7">
      <c r="D100" s="28" t="s">
        <v>11</v>
      </c>
      <c r="E100" s="28" t="s">
        <v>210</v>
      </c>
      <c r="F100" s="28" t="s">
        <v>209</v>
      </c>
      <c r="G100" s="28" t="s">
        <v>208</v>
      </c>
    </row>
    <row r="101" spans="4:7">
      <c r="D101" s="28"/>
      <c r="E101" s="28" t="s">
        <v>17</v>
      </c>
      <c r="F101" s="28" t="s">
        <v>18</v>
      </c>
      <c r="G101" s="28" t="s">
        <v>19</v>
      </c>
    </row>
    <row r="102" spans="4:7">
      <c r="D102" s="28" t="s">
        <v>24</v>
      </c>
      <c r="E102" s="28"/>
      <c r="F102" s="28">
        <v>1060</v>
      </c>
      <c r="G102" s="28">
        <v>18</v>
      </c>
    </row>
    <row r="103" spans="4:7">
      <c r="D103" s="28" t="s">
        <v>29</v>
      </c>
      <c r="E103" s="28">
        <v>24208.555924327808</v>
      </c>
      <c r="F103" s="28">
        <v>33893.099599208581</v>
      </c>
      <c r="G103" s="28">
        <v>101.79549586829431</v>
      </c>
    </row>
    <row r="104" spans="4:7">
      <c r="D104" s="28" t="s">
        <v>33</v>
      </c>
      <c r="E104" s="28">
        <v>1862664.9459991462</v>
      </c>
      <c r="F104" s="28">
        <v>2808394.8857578677</v>
      </c>
      <c r="G104" s="28">
        <v>11609.754901850638</v>
      </c>
    </row>
    <row r="105" spans="4:7">
      <c r="D105" s="28" t="s">
        <v>37</v>
      </c>
      <c r="E105" s="28">
        <v>636582.81962629466</v>
      </c>
      <c r="F105" s="28">
        <v>5479738.6875437479</v>
      </c>
      <c r="G105" s="28">
        <v>162258.1091117746</v>
      </c>
    </row>
    <row r="106" spans="4:7">
      <c r="D106" s="28" t="s">
        <v>39</v>
      </c>
      <c r="E106" s="28">
        <v>71541.518559682809</v>
      </c>
      <c r="F106" s="28">
        <v>5490374.2222986044</v>
      </c>
      <c r="G106" s="28">
        <v>164659.26764948593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final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xiaohua yu</dc:creator>
  <cp:lastModifiedBy>xiaohua yu</cp:lastModifiedBy>
  <dcterms:created xsi:type="dcterms:W3CDTF">2020-01-25T16:37:09Z</dcterms:created>
  <dcterms:modified xsi:type="dcterms:W3CDTF">2020-01-25T18:38:56Z</dcterms:modified>
</cp:coreProperties>
</file>