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30"/>
  </bookViews>
  <sheets>
    <sheet name="Eigene Werte" sheetId="4" r:id="rId1"/>
    <sheet name="Excel-Tool" sheetId="2" r:id="rId2"/>
    <sheet name="Beispiel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8" i="3"/>
  <c r="E17" i="3"/>
  <c r="F14" i="3"/>
  <c r="F47" i="2"/>
  <c r="F49" i="2"/>
  <c r="F48" i="2"/>
  <c r="F46" i="2"/>
  <c r="E47" i="2"/>
  <c r="E48" i="2"/>
  <c r="E46" i="2"/>
  <c r="D48" i="2"/>
  <c r="D47" i="2"/>
  <c r="D46" i="2"/>
  <c r="C48" i="2"/>
  <c r="C47" i="2"/>
  <c r="C46" i="2"/>
  <c r="F27" i="2"/>
  <c r="F28" i="2"/>
  <c r="F29" i="2"/>
  <c r="F30" i="2"/>
  <c r="F26" i="2"/>
  <c r="F31" i="2"/>
  <c r="D30" i="2"/>
  <c r="E30" i="2"/>
  <c r="D29" i="2"/>
  <c r="E29" i="2"/>
  <c r="D28" i="2"/>
  <c r="E28" i="2"/>
  <c r="D27" i="2"/>
  <c r="E27" i="2"/>
  <c r="D26" i="2"/>
  <c r="E26" i="2"/>
  <c r="C30" i="2"/>
  <c r="C29" i="2"/>
  <c r="C28" i="2"/>
  <c r="C27" i="2"/>
  <c r="C26" i="2"/>
  <c r="F10" i="3"/>
  <c r="F51" i="3"/>
  <c r="F54" i="3"/>
  <c r="F30" i="3"/>
  <c r="F29" i="3"/>
  <c r="F28" i="3"/>
  <c r="F26" i="3"/>
  <c r="E32" i="3"/>
  <c r="D32" i="3"/>
  <c r="C32" i="3"/>
  <c r="D48" i="3"/>
  <c r="E48" i="3"/>
  <c r="D47" i="3"/>
  <c r="E47" i="3"/>
  <c r="D46" i="3"/>
  <c r="E46" i="3"/>
  <c r="C48" i="3"/>
  <c r="C47" i="3"/>
  <c r="C46" i="3"/>
  <c r="F46" i="3"/>
  <c r="F49" i="3"/>
  <c r="D30" i="3"/>
  <c r="E30" i="3"/>
  <c r="D29" i="3"/>
  <c r="E29" i="3"/>
  <c r="D28" i="3"/>
  <c r="E28" i="3"/>
  <c r="D27" i="3"/>
  <c r="E27" i="3"/>
  <c r="D26" i="3"/>
  <c r="E26" i="3"/>
  <c r="C30" i="3"/>
  <c r="C29" i="3"/>
  <c r="C28" i="3"/>
  <c r="C26" i="3"/>
  <c r="C27" i="3"/>
  <c r="F27" i="3"/>
  <c r="E15" i="3"/>
  <c r="D15" i="3"/>
  <c r="C15" i="3"/>
  <c r="F15" i="2"/>
  <c r="E15" i="2"/>
  <c r="D15" i="2"/>
  <c r="C15" i="2"/>
  <c r="F15" i="3"/>
  <c r="C42" i="3"/>
  <c r="F21" i="3"/>
  <c r="F19" i="3"/>
  <c r="F36" i="3"/>
  <c r="F11" i="3"/>
  <c r="D31" i="2"/>
  <c r="E49" i="3"/>
  <c r="C31" i="3"/>
  <c r="D31" i="3"/>
  <c r="C49" i="3"/>
  <c r="D49" i="3"/>
  <c r="E31" i="3"/>
  <c r="E31" i="2"/>
  <c r="E49" i="2"/>
  <c r="D49" i="2"/>
  <c r="C49" i="2"/>
  <c r="C31" i="2"/>
  <c r="F13" i="3"/>
  <c r="F31" i="3"/>
  <c r="F25" i="3"/>
  <c r="C4" i="2"/>
  <c r="C10" i="2"/>
  <c r="C11" i="2"/>
  <c r="C12" i="2"/>
  <c r="C52" i="2"/>
  <c r="F50" i="3"/>
  <c r="F1" i="4"/>
  <c r="D51" i="2"/>
  <c r="E3" i="2"/>
  <c r="D3" i="2"/>
  <c r="C3" i="2"/>
  <c r="F52" i="2"/>
  <c r="E52" i="2"/>
  <c r="D52" i="2"/>
  <c r="F53" i="2"/>
  <c r="E53" i="2"/>
  <c r="D53" i="2"/>
  <c r="C53" i="2"/>
  <c r="F51" i="2"/>
  <c r="E51" i="2"/>
  <c r="C51" i="2"/>
  <c r="C38" i="2"/>
  <c r="C39" i="2"/>
  <c r="C40" i="2"/>
  <c r="C41" i="2"/>
  <c r="C42" i="2"/>
  <c r="C43" i="2"/>
  <c r="C44" i="2"/>
  <c r="C37" i="2"/>
  <c r="F33" i="2"/>
  <c r="F34" i="2"/>
  <c r="F35" i="2"/>
  <c r="F32" i="2"/>
  <c r="E35" i="2"/>
  <c r="E34" i="2"/>
  <c r="E33" i="2"/>
  <c r="E32" i="2"/>
  <c r="D35" i="2"/>
  <c r="D34" i="2"/>
  <c r="D33" i="2"/>
  <c r="D32" i="2"/>
  <c r="C35" i="2"/>
  <c r="C34" i="2"/>
  <c r="C33" i="2"/>
  <c r="C32" i="2"/>
  <c r="F16" i="2"/>
  <c r="F17" i="2"/>
  <c r="F18" i="2"/>
  <c r="F19" i="2"/>
  <c r="F20" i="2"/>
  <c r="F21" i="2"/>
  <c r="F22" i="2"/>
  <c r="F23" i="2"/>
  <c r="F24" i="2"/>
  <c r="F14" i="2"/>
  <c r="E24" i="2"/>
  <c r="E23" i="2"/>
  <c r="E22" i="2"/>
  <c r="E21" i="2"/>
  <c r="E20" i="2"/>
  <c r="E19" i="2"/>
  <c r="E18" i="2"/>
  <c r="E17" i="2"/>
  <c r="E16" i="2"/>
  <c r="E14" i="2"/>
  <c r="D24" i="2"/>
  <c r="D23" i="2"/>
  <c r="D22" i="2"/>
  <c r="D21" i="2"/>
  <c r="D20" i="2"/>
  <c r="D19" i="2"/>
  <c r="D18" i="2"/>
  <c r="D17" i="2"/>
  <c r="D16" i="2"/>
  <c r="D14" i="2"/>
  <c r="C24" i="2"/>
  <c r="C23" i="2"/>
  <c r="C22" i="2"/>
  <c r="C21" i="2"/>
  <c r="C20" i="2"/>
  <c r="C19" i="2"/>
  <c r="C18" i="2"/>
  <c r="C17" i="2"/>
  <c r="C16" i="2"/>
  <c r="C14" i="2"/>
  <c r="F5" i="2"/>
  <c r="F6" i="2"/>
  <c r="F7" i="2"/>
  <c r="F8" i="2"/>
  <c r="F9" i="2"/>
  <c r="F10" i="2"/>
  <c r="F11" i="2"/>
  <c r="F12" i="2"/>
  <c r="F4" i="2"/>
  <c r="E12" i="2"/>
  <c r="E11" i="2"/>
  <c r="E10" i="2"/>
  <c r="E9" i="2"/>
  <c r="E8" i="2"/>
  <c r="E7" i="2"/>
  <c r="E6" i="2"/>
  <c r="E5" i="2"/>
  <c r="E4" i="2"/>
  <c r="D12" i="2"/>
  <c r="D11" i="2"/>
  <c r="D10" i="2"/>
  <c r="D9" i="2"/>
  <c r="D8" i="2"/>
  <c r="D7" i="2"/>
  <c r="D6" i="2"/>
  <c r="D5" i="2"/>
  <c r="D4" i="2"/>
  <c r="C5" i="2"/>
  <c r="C6" i="2"/>
  <c r="C7" i="2"/>
  <c r="C8" i="2"/>
  <c r="C9" i="2"/>
  <c r="C1" i="2"/>
  <c r="E1" i="2"/>
  <c r="D1" i="2"/>
  <c r="B60" i="2"/>
  <c r="C44" i="3"/>
  <c r="C43" i="3"/>
  <c r="C41" i="3"/>
  <c r="C40" i="3"/>
  <c r="C39" i="3"/>
  <c r="C38" i="3"/>
  <c r="C37" i="3"/>
  <c r="C21" i="3"/>
  <c r="C19" i="3"/>
  <c r="D54" i="2"/>
  <c r="F54" i="2"/>
  <c r="D36" i="2"/>
  <c r="F13" i="2"/>
  <c r="C54" i="2"/>
  <c r="E25" i="2"/>
  <c r="E54" i="2"/>
  <c r="F36" i="2"/>
  <c r="D25" i="2"/>
  <c r="F25" i="2"/>
  <c r="C25" i="2"/>
  <c r="D13" i="2"/>
  <c r="C45" i="2"/>
  <c r="E36" i="2"/>
  <c r="C36" i="2"/>
  <c r="E13" i="2"/>
  <c r="C13" i="2"/>
  <c r="F1" i="2"/>
  <c r="D24" i="3"/>
  <c r="E52" i="3"/>
  <c r="E54" i="3"/>
  <c r="D52" i="3"/>
  <c r="D54" i="3"/>
  <c r="C52" i="3"/>
  <c r="C54" i="3"/>
  <c r="E35" i="3"/>
  <c r="D35" i="3"/>
  <c r="C35" i="3"/>
  <c r="E34" i="3"/>
  <c r="D34" i="3"/>
  <c r="C34" i="3"/>
  <c r="E33" i="3"/>
  <c r="D33" i="3"/>
  <c r="C33" i="3"/>
  <c r="E24" i="3"/>
  <c r="C24" i="3"/>
  <c r="E23" i="3"/>
  <c r="D23" i="3"/>
  <c r="C23" i="3"/>
  <c r="E22" i="3"/>
  <c r="D22" i="3"/>
  <c r="C22" i="3"/>
  <c r="D20" i="3"/>
  <c r="C20" i="3"/>
  <c r="D18" i="3"/>
  <c r="C18" i="3"/>
  <c r="D17" i="3"/>
  <c r="C17" i="3"/>
  <c r="E16" i="3"/>
  <c r="D16" i="3"/>
  <c r="C16" i="3"/>
  <c r="E12" i="3"/>
  <c r="D12" i="3"/>
  <c r="C12" i="3"/>
  <c r="E10" i="3"/>
  <c r="D10" i="3"/>
  <c r="C10" i="3"/>
  <c r="E9" i="3"/>
  <c r="D9" i="3"/>
  <c r="C9" i="3"/>
  <c r="E8" i="3"/>
  <c r="D8" i="3"/>
  <c r="C8" i="3"/>
  <c r="E7" i="3"/>
  <c r="D7" i="3"/>
  <c r="C7" i="3"/>
  <c r="E6" i="3"/>
  <c r="D6" i="3"/>
  <c r="C6" i="3"/>
  <c r="E5" i="3"/>
  <c r="D5" i="3"/>
  <c r="C5" i="3"/>
  <c r="E4" i="3"/>
  <c r="D4" i="3"/>
  <c r="C4" i="3"/>
  <c r="F1" i="3"/>
  <c r="E50" i="2"/>
  <c r="E55" i="2"/>
  <c r="D50" i="2"/>
  <c r="D55" i="2"/>
  <c r="F50" i="2"/>
  <c r="F55" i="2"/>
  <c r="C50" i="2"/>
  <c r="C55" i="2"/>
  <c r="D13" i="3"/>
  <c r="D25" i="3"/>
  <c r="E13" i="3"/>
  <c r="E25" i="3"/>
  <c r="C13" i="3"/>
  <c r="C25" i="3"/>
  <c r="D36" i="3"/>
  <c r="C45" i="3"/>
  <c r="E36" i="3"/>
  <c r="C36" i="3"/>
  <c r="E50" i="3"/>
  <c r="E55" i="3"/>
  <c r="D50" i="3"/>
  <c r="D55" i="3"/>
  <c r="C50" i="3"/>
  <c r="C55" i="3"/>
  <c r="B57" i="2"/>
  <c r="B61" i="2"/>
  <c r="B62" i="2"/>
  <c r="F55" i="3"/>
  <c r="B57" i="3"/>
  <c r="B61" i="3"/>
  <c r="B62" i="3"/>
</calcChain>
</file>

<file path=xl/sharedStrings.xml><?xml version="1.0" encoding="utf-8"?>
<sst xmlns="http://schemas.openxmlformats.org/spreadsheetml/2006/main" count="231" uniqueCount="102">
  <si>
    <t>Direktkosten</t>
  </si>
  <si>
    <t>Summe Direktkosten</t>
  </si>
  <si>
    <t>Arbeitserledigungskosten</t>
  </si>
  <si>
    <t>Summe Arbeitserledigungskosten</t>
  </si>
  <si>
    <t>Gebäudekosten</t>
  </si>
  <si>
    <t>Summe Gebäudekosten</t>
  </si>
  <si>
    <t>Flächenkosten</t>
  </si>
  <si>
    <t>Summe Flächenkosten</t>
  </si>
  <si>
    <t>Sonstige Kosten</t>
  </si>
  <si>
    <t>Summe sonstige Kosten</t>
  </si>
  <si>
    <t>Steuern</t>
  </si>
  <si>
    <t>Summe Steuern</t>
  </si>
  <si>
    <t>Summe Kosten</t>
  </si>
  <si>
    <t>Saat- und Pflanzgut, Jungpflanzen</t>
  </si>
  <si>
    <t>Pflanzenschutz/ Nützlinge</t>
  </si>
  <si>
    <t>Wasser</t>
  </si>
  <si>
    <t>Trocknung</t>
  </si>
  <si>
    <t>Lagerung</t>
  </si>
  <si>
    <t>Vermarktung/ Verarbeitung</t>
  </si>
  <si>
    <t>Betriebsmittel unter 410€</t>
  </si>
  <si>
    <t>Sonstige Direktkosten</t>
  </si>
  <si>
    <t>Löhne</t>
  </si>
  <si>
    <t>Lohnarbeit/ Maschinenmiete</t>
  </si>
  <si>
    <t>Maschinenunterhaltung/ Reparatur</t>
  </si>
  <si>
    <t>Treib-und Schmierstoffe</t>
  </si>
  <si>
    <t>Abschreibung Betriebsmittel über 410€ außer Maschinen</t>
  </si>
  <si>
    <t>Abschreibung Maschinen</t>
  </si>
  <si>
    <t>Unterhalt, Abschreibung, Steuern, Versicherung PKW</t>
  </si>
  <si>
    <t>Strom</t>
  </si>
  <si>
    <t>Maschinenversicherung</t>
  </si>
  <si>
    <t>Sonstige Arbeitserledigungskosten</t>
  </si>
  <si>
    <t>Abschreibung Gebäude inklusive Gewächshäuser</t>
  </si>
  <si>
    <t>Miete</t>
  </si>
  <si>
    <t>Unterhaltung Gebäude inklusive Gewächshäuser</t>
  </si>
  <si>
    <t>Gebäudeversicherung</t>
  </si>
  <si>
    <t>Sonstige Gebäudekosten</t>
  </si>
  <si>
    <t>Pacht</t>
  </si>
  <si>
    <t>Flurbereinigung, Wasserlasten</t>
  </si>
  <si>
    <t>Drainage, Bodenverbesserung, Wege</t>
  </si>
  <si>
    <t>Sonstige Flächenkosten</t>
  </si>
  <si>
    <t>Beiträge, Gebühren</t>
  </si>
  <si>
    <t>Öffentlichkeitsarbeit</t>
  </si>
  <si>
    <t>Versicherungen</t>
  </si>
  <si>
    <t>Buchführung, Beratung</t>
  </si>
  <si>
    <t>Büro, Verwaltung</t>
  </si>
  <si>
    <t>Zinsen</t>
  </si>
  <si>
    <t>Sonstiges</t>
  </si>
  <si>
    <t>Unvorhergesehenes</t>
  </si>
  <si>
    <t>Grundsteuer</t>
  </si>
  <si>
    <t>Gewerbesteuer</t>
  </si>
  <si>
    <t>Sonstige Steuern</t>
  </si>
  <si>
    <t>Lebensmittel Verkauf</t>
  </si>
  <si>
    <t>Förderungen/ öffentliche Direktzahlungen</t>
  </si>
  <si>
    <t>Summe Leistungen</t>
  </si>
  <si>
    <t>Leistungen (exkl. Mitgliedsbeiträge)</t>
  </si>
  <si>
    <t>Produkte</t>
  </si>
  <si>
    <t>Saldo Leistungen und Kosten</t>
  </si>
  <si>
    <t>Anzahl Mitglieder</t>
  </si>
  <si>
    <t>Bedarf monatliche Beiträge insgesamt</t>
  </si>
  <si>
    <t>Jahresbudget</t>
  </si>
  <si>
    <t>Fläche in Hektar (ha)</t>
  </si>
  <si>
    <t>Blumenkohl</t>
  </si>
  <si>
    <t xml:space="preserve">Möhren </t>
  </si>
  <si>
    <t xml:space="preserve">Spinat </t>
  </si>
  <si>
    <t>Mitgliedsbeitrag/Mitglied/Monat</t>
  </si>
  <si>
    <t>Beispielrechnung Mitgliedsbeitrag/Mitglied/Monat in €</t>
  </si>
  <si>
    <t xml:space="preserve"> Betrieb allg.</t>
  </si>
  <si>
    <t xml:space="preserve">Direktkosten </t>
  </si>
  <si>
    <t>Dünger/ Erde</t>
  </si>
  <si>
    <t>Einheiten</t>
  </si>
  <si>
    <t xml:space="preserve"> Betrieb allgemein</t>
  </si>
  <si>
    <t xml:space="preserve">Produkte </t>
  </si>
  <si>
    <t>Betrieb allgemein</t>
  </si>
  <si>
    <t xml:space="preserve">Berufsgenossenschaft </t>
  </si>
  <si>
    <t>€/ha/Jahr</t>
  </si>
  <si>
    <t>€/Jahr</t>
  </si>
  <si>
    <t>Treib- und Schmierstoffe</t>
  </si>
  <si>
    <t>Mitgliedsbeitrag/Mitglied/Monat in €</t>
  </si>
  <si>
    <t>Quellen:</t>
  </si>
  <si>
    <t>Anschütz (2015)</t>
  </si>
  <si>
    <t>KTBL Online-Anwendung (o.J.)</t>
  </si>
  <si>
    <t>Redelberger (2004:153)</t>
  </si>
  <si>
    <t>Landesamt für Statistik Niedersachsen (o.J.)</t>
  </si>
  <si>
    <t xml:space="preserve">Wasser </t>
  </si>
  <si>
    <t xml:space="preserve">Pflanzenschutz/ Nützlinge </t>
  </si>
  <si>
    <t xml:space="preserve">Dünger/ Erde </t>
  </si>
  <si>
    <t xml:space="preserve">Saat- und Pflanzgut, Jungpflanzen </t>
  </si>
  <si>
    <t>KTBL- Online-Anwendung: Einstellungen</t>
  </si>
  <si>
    <t>Wirtschaftsart</t>
  </si>
  <si>
    <t>Kulturart</t>
  </si>
  <si>
    <t>Anbausystem</t>
  </si>
  <si>
    <t>Schlaggröße [ha]</t>
  </si>
  <si>
    <t>Ertragsniveau</t>
  </si>
  <si>
    <t>Mechanisierung [kW]</t>
  </si>
  <si>
    <t>Entfernung [km]</t>
  </si>
  <si>
    <t>Möhren</t>
  </si>
  <si>
    <t>Spinat</t>
  </si>
  <si>
    <t>ökologisch</t>
  </si>
  <si>
    <t>Frischmarktware, Sommer,
 nach Gründüngung</t>
  </si>
  <si>
    <t>mittel, mittlerer Boden</t>
  </si>
  <si>
    <t>Frischmarktware,
Bundmöhre, Beetanbau</t>
  </si>
  <si>
    <t>Frischmarktware, Sommer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</si>
</sst>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4" tint="-0.249977111117893"/>
      <name val="Arial"/>
      <family val="2"/>
    </font>
    <font>
      <sz val="12"/>
      <color theme="4"/>
      <name val="Arial"/>
      <family val="2"/>
    </font>
    <font>
      <sz val="12"/>
      <color rgb="FF0070C0"/>
      <name val="Arial"/>
      <family val="2"/>
    </font>
    <font>
      <sz val="12"/>
      <color theme="9"/>
      <name val="Arial"/>
      <family val="2"/>
    </font>
    <font>
      <b/>
      <sz val="12"/>
      <color theme="4" tint="-0.249977111117893"/>
      <name val="Arial"/>
      <family val="2"/>
    </font>
    <font>
      <b/>
      <sz val="12"/>
      <color theme="4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3" fillId="0" borderId="0" xfId="0" applyFont="1"/>
    <xf numFmtId="0" fontId="2" fillId="3" borderId="0" xfId="0" applyFont="1" applyFill="1"/>
    <xf numFmtId="0" fontId="3" fillId="0" borderId="0" xfId="0" applyFont="1" applyFill="1" applyBorder="1" applyAlignment="1"/>
    <xf numFmtId="0" fontId="4" fillId="0" borderId="0" xfId="0" applyFont="1"/>
    <xf numFmtId="0" fontId="5" fillId="3" borderId="0" xfId="0" applyFont="1" applyFill="1"/>
    <xf numFmtId="0" fontId="6" fillId="0" borderId="0" xfId="0" applyFont="1"/>
    <xf numFmtId="0" fontId="4" fillId="2" borderId="0" xfId="0" applyFont="1" applyFill="1"/>
    <xf numFmtId="0" fontId="7" fillId="0" borderId="0" xfId="0" applyFont="1"/>
    <xf numFmtId="0" fontId="8" fillId="0" borderId="0" xfId="0" applyFont="1"/>
    <xf numFmtId="0" fontId="5" fillId="2" borderId="0" xfId="0" applyFont="1" applyFill="1"/>
    <xf numFmtId="0" fontId="9" fillId="0" borderId="0" xfId="0" applyFont="1"/>
    <xf numFmtId="0" fontId="10" fillId="2" borderId="0" xfId="0" applyFont="1" applyFill="1"/>
    <xf numFmtId="0" fontId="4" fillId="5" borderId="0" xfId="0" applyFont="1" applyFill="1"/>
    <xf numFmtId="0" fontId="12" fillId="0" borderId="0" xfId="0" applyFont="1" applyAlignment="1"/>
    <xf numFmtId="0" fontId="12" fillId="0" borderId="0" xfId="0" applyFont="1"/>
    <xf numFmtId="0" fontId="5" fillId="0" borderId="0" xfId="0" applyFont="1"/>
    <xf numFmtId="49" fontId="2" fillId="3" borderId="0" xfId="0" applyNumberFormat="1" applyFont="1" applyFill="1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3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Protection="1">
      <protection locked="0"/>
    </xf>
    <xf numFmtId="164" fontId="2" fillId="0" borderId="0" xfId="0" applyNumberFormat="1" applyFont="1" applyAlignment="1" applyProtection="1">
      <protection locked="0"/>
    </xf>
    <xf numFmtId="4" fontId="2" fillId="0" borderId="0" xfId="0" applyNumberFormat="1" applyFont="1" applyAlignment="1" applyProtection="1">
      <protection locked="0"/>
    </xf>
    <xf numFmtId="0" fontId="2" fillId="0" borderId="0" xfId="0" applyFont="1" applyProtection="1"/>
    <xf numFmtId="0" fontId="3" fillId="0" borderId="0" xfId="0" applyFont="1" applyProtection="1"/>
    <xf numFmtId="0" fontId="2" fillId="0" borderId="0" xfId="0" applyFont="1" applyAlignment="1" applyProtection="1"/>
    <xf numFmtId="0" fontId="3" fillId="0" borderId="0" xfId="0" applyFont="1" applyAlignment="1" applyProtection="1"/>
    <xf numFmtId="0" fontId="3" fillId="0" borderId="0" xfId="0" applyFont="1" applyFill="1" applyBorder="1" applyAlignment="1" applyProtection="1"/>
    <xf numFmtId="0" fontId="2" fillId="3" borderId="2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3" borderId="11" xfId="0" applyFont="1" applyFill="1" applyBorder="1" applyProtection="1"/>
    <xf numFmtId="2" fontId="3" fillId="0" borderId="0" xfId="0" applyNumberFormat="1" applyFont="1"/>
    <xf numFmtId="2" fontId="3" fillId="0" borderId="0" xfId="0" applyNumberFormat="1" applyFont="1" applyFill="1" applyAlignment="1"/>
    <xf numFmtId="2" fontId="2" fillId="2" borderId="0" xfId="0" applyNumberFormat="1" applyFont="1" applyFill="1"/>
    <xf numFmtId="2" fontId="3" fillId="0" borderId="0" xfId="0" applyNumberFormat="1" applyFont="1" applyFill="1" applyBorder="1"/>
    <xf numFmtId="2" fontId="2" fillId="2" borderId="0" xfId="0" applyNumberFormat="1" applyFont="1" applyFill="1" applyBorder="1"/>
    <xf numFmtId="2" fontId="2" fillId="5" borderId="0" xfId="0" applyNumberFormat="1" applyFont="1" applyFill="1" applyAlignment="1"/>
    <xf numFmtId="2" fontId="2" fillId="5" borderId="0" xfId="0" applyNumberFormat="1" applyFont="1" applyFill="1"/>
    <xf numFmtId="2" fontId="2" fillId="2" borderId="0" xfId="0" applyNumberFormat="1" applyFont="1" applyFill="1" applyAlignment="1"/>
    <xf numFmtId="2" fontId="3" fillId="0" borderId="0" xfId="0" applyNumberFormat="1" applyFont="1" applyAlignment="1"/>
    <xf numFmtId="0" fontId="3" fillId="0" borderId="0" xfId="0" applyFont="1" applyAlignment="1"/>
    <xf numFmtId="164" fontId="12" fillId="0" borderId="0" xfId="0" applyNumberFormat="1" applyFont="1" applyAlignment="1"/>
    <xf numFmtId="2" fontId="3" fillId="6" borderId="1" xfId="0" applyNumberFormat="1" applyFont="1" applyFill="1" applyBorder="1" applyProtection="1">
      <protection locked="0"/>
    </xf>
    <xf numFmtId="2" fontId="3" fillId="6" borderId="3" xfId="0" applyNumberFormat="1" applyFont="1" applyFill="1" applyBorder="1" applyProtection="1">
      <protection locked="0"/>
    </xf>
    <xf numFmtId="2" fontId="3" fillId="6" borderId="9" xfId="0" applyNumberFormat="1" applyFont="1" applyFill="1" applyBorder="1" applyProtection="1">
      <protection locked="0"/>
    </xf>
    <xf numFmtId="2" fontId="3" fillId="6" borderId="7" xfId="0" applyNumberFormat="1" applyFont="1" applyFill="1" applyBorder="1" applyProtection="1">
      <protection locked="0"/>
    </xf>
    <xf numFmtId="2" fontId="3" fillId="6" borderId="1" xfId="0" applyNumberFormat="1" applyFont="1" applyFill="1" applyBorder="1" applyAlignment="1" applyProtection="1">
      <protection locked="0"/>
    </xf>
    <xf numFmtId="2" fontId="3" fillId="6" borderId="3" xfId="0" applyNumberFormat="1" applyFont="1" applyFill="1" applyBorder="1" applyAlignment="1" applyProtection="1">
      <protection locked="0"/>
    </xf>
    <xf numFmtId="2" fontId="3" fillId="6" borderId="7" xfId="0" applyNumberFormat="1" applyFont="1" applyFill="1" applyBorder="1" applyAlignment="1" applyProtection="1">
      <protection locked="0"/>
    </xf>
    <xf numFmtId="0" fontId="3" fillId="6" borderId="12" xfId="0" applyFont="1" applyFill="1" applyBorder="1" applyProtection="1">
      <protection locked="0"/>
    </xf>
    <xf numFmtId="2" fontId="3" fillId="6" borderId="3" xfId="0" applyNumberFormat="1" applyFont="1" applyFill="1" applyBorder="1" applyAlignment="1" applyProtection="1">
      <protection locked="0"/>
    </xf>
    <xf numFmtId="2" fontId="3" fillId="6" borderId="13" xfId="0" applyNumberFormat="1" applyFont="1" applyFill="1" applyBorder="1" applyProtection="1">
      <protection locked="0"/>
    </xf>
    <xf numFmtId="0" fontId="2" fillId="2" borderId="0" xfId="0" applyFont="1" applyFill="1"/>
    <xf numFmtId="2" fontId="2" fillId="0" borderId="0" xfId="0" applyNumberFormat="1" applyFont="1" applyFill="1" applyProtection="1"/>
    <xf numFmtId="2" fontId="2" fillId="0" borderId="4" xfId="0" applyNumberFormat="1" applyFont="1" applyFill="1" applyBorder="1" applyProtection="1"/>
    <xf numFmtId="0" fontId="4" fillId="0" borderId="0" xfId="0" applyFont="1" applyFill="1" applyProtection="1"/>
    <xf numFmtId="2" fontId="2" fillId="0" borderId="0" xfId="0" applyNumberFormat="1" applyFont="1" applyFill="1" applyBorder="1" applyProtection="1"/>
    <xf numFmtId="0" fontId="5" fillId="0" borderId="0" xfId="0" applyFont="1" applyFill="1" applyProtection="1"/>
    <xf numFmtId="0" fontId="10" fillId="0" borderId="0" xfId="0" applyFont="1" applyFill="1" applyProtection="1"/>
    <xf numFmtId="0" fontId="11" fillId="0" borderId="0" xfId="0" applyFont="1" applyFill="1" applyProtection="1"/>
    <xf numFmtId="164" fontId="2" fillId="0" borderId="0" xfId="0" applyNumberFormat="1" applyFont="1" applyFill="1" applyProtection="1"/>
    <xf numFmtId="0" fontId="2" fillId="0" borderId="0" xfId="0" applyFont="1" applyAlignment="1"/>
    <xf numFmtId="2" fontId="3" fillId="0" borderId="0" xfId="0" applyNumberFormat="1" applyFont="1" applyAlignment="1"/>
    <xf numFmtId="0" fontId="3" fillId="0" borderId="0" xfId="0" applyFont="1" applyAlignment="1"/>
    <xf numFmtId="2" fontId="2" fillId="2" borderId="0" xfId="0" applyNumberFormat="1" applyFont="1" applyFill="1" applyAlignment="1"/>
    <xf numFmtId="0" fontId="2" fillId="4" borderId="0" xfId="0" applyFont="1" applyFill="1"/>
    <xf numFmtId="2" fontId="2" fillId="4" borderId="0" xfId="0" applyNumberFormat="1" applyFont="1" applyFill="1"/>
    <xf numFmtId="164" fontId="2" fillId="0" borderId="0" xfId="0" applyNumberFormat="1" applyFont="1" applyAlignment="1"/>
    <xf numFmtId="0" fontId="5" fillId="5" borderId="0" xfId="0" applyFont="1" applyFill="1"/>
    <xf numFmtId="0" fontId="3" fillId="2" borderId="0" xfId="0" applyFont="1" applyFill="1"/>
    <xf numFmtId="0" fontId="3" fillId="5" borderId="0" xfId="0" applyFont="1" applyFill="1"/>
    <xf numFmtId="0" fontId="2" fillId="5" borderId="0" xfId="0" applyFont="1" applyFill="1"/>
    <xf numFmtId="0" fontId="2" fillId="0" borderId="14" xfId="0" applyFont="1" applyBorder="1" applyAlignment="1"/>
    <xf numFmtId="0" fontId="12" fillId="0" borderId="0" xfId="0" applyFont="1" applyFill="1"/>
    <xf numFmtId="0" fontId="2" fillId="0" borderId="14" xfId="0" applyFont="1" applyFill="1" applyBorder="1" applyAlignment="1"/>
    <xf numFmtId="0" fontId="3" fillId="7" borderId="1" xfId="0" applyFont="1" applyFill="1" applyBorder="1"/>
    <xf numFmtId="0" fontId="2" fillId="7" borderId="17" xfId="0" applyFont="1" applyFill="1" applyBorder="1"/>
    <xf numFmtId="0" fontId="2" fillId="7" borderId="19" xfId="0" applyFont="1" applyFill="1" applyBorder="1"/>
    <xf numFmtId="0" fontId="2" fillId="7" borderId="20" xfId="0" applyFont="1" applyFill="1" applyBorder="1"/>
    <xf numFmtId="0" fontId="2" fillId="7" borderId="21" xfId="0" applyFont="1" applyFill="1" applyBorder="1"/>
    <xf numFmtId="0" fontId="2" fillId="7" borderId="18" xfId="0" applyFont="1" applyFill="1" applyBorder="1"/>
    <xf numFmtId="0" fontId="3" fillId="7" borderId="8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0" fontId="3" fillId="7" borderId="5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2" fontId="3" fillId="6" borderId="3" xfId="0" applyNumberFormat="1" applyFont="1" applyFill="1" applyBorder="1" applyAlignment="1" applyProtection="1">
      <protection locked="0"/>
    </xf>
    <xf numFmtId="2" fontId="3" fillId="6" borderId="4" xfId="0" applyNumberFormat="1" applyFont="1" applyFill="1" applyBorder="1" applyAlignment="1" applyProtection="1">
      <protection locked="0"/>
    </xf>
    <xf numFmtId="2" fontId="3" fillId="6" borderId="5" xfId="0" applyNumberFormat="1" applyFont="1" applyFill="1" applyBorder="1" applyAlignment="1" applyProtection="1">
      <protection locked="0"/>
    </xf>
    <xf numFmtId="2" fontId="2" fillId="0" borderId="0" xfId="0" applyNumberFormat="1" applyFont="1" applyFill="1" applyAlignment="1" applyProtection="1">
      <protection locked="0"/>
    </xf>
    <xf numFmtId="2" fontId="3" fillId="0" borderId="0" xfId="0" applyNumberFormat="1" applyFont="1" applyFill="1" applyAlignment="1" applyProtection="1">
      <protection locked="0"/>
    </xf>
    <xf numFmtId="0" fontId="2" fillId="0" borderId="0" xfId="0" applyFont="1" applyFill="1" applyAlignment="1" applyProtection="1"/>
    <xf numFmtId="2" fontId="3" fillId="6" borderId="8" xfId="0" applyNumberFormat="1" applyFont="1" applyFill="1" applyBorder="1" applyAlignment="1" applyProtection="1">
      <protection locked="0"/>
    </xf>
    <xf numFmtId="164" fontId="3" fillId="0" borderId="0" xfId="0" applyNumberFormat="1" applyFont="1" applyAlignment="1" applyProtection="1">
      <protection locked="0"/>
    </xf>
    <xf numFmtId="164" fontId="2" fillId="0" borderId="0" xfId="0" applyNumberFormat="1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2" fontId="3" fillId="0" borderId="6" xfId="0" applyNumberFormat="1" applyFont="1" applyFill="1" applyBorder="1" applyAlignment="1" applyProtection="1"/>
    <xf numFmtId="0" fontId="2" fillId="6" borderId="0" xfId="0" applyNumberFormat="1" applyFont="1" applyFill="1" applyAlignment="1" applyProtection="1">
      <protection locked="0"/>
    </xf>
    <xf numFmtId="0" fontId="3" fillId="6" borderId="0" xfId="0" applyFont="1" applyFill="1" applyAlignment="1" applyProtection="1">
      <protection locked="0"/>
    </xf>
    <xf numFmtId="2" fontId="2" fillId="0" borderId="0" xfId="0" applyNumberFormat="1" applyFont="1" applyFill="1" applyAlignment="1" applyProtection="1"/>
    <xf numFmtId="2" fontId="3" fillId="0" borderId="0" xfId="0" applyNumberFormat="1" applyFont="1" applyFill="1" applyAlignment="1" applyProtection="1"/>
    <xf numFmtId="0" fontId="2" fillId="0" borderId="0" xfId="0" applyFont="1" applyAlignment="1" applyProtection="1"/>
    <xf numFmtId="0" fontId="2" fillId="3" borderId="0" xfId="0" applyFont="1" applyFill="1" applyAlignment="1" applyProtection="1"/>
    <xf numFmtId="0" fontId="3" fillId="0" borderId="0" xfId="0" applyFont="1" applyAlignment="1" applyProtection="1"/>
    <xf numFmtId="0" fontId="1" fillId="0" borderId="0" xfId="0" applyFont="1" applyAlignment="1" applyProtection="1"/>
    <xf numFmtId="164" fontId="4" fillId="0" borderId="0" xfId="0" applyNumberFormat="1" applyFont="1" applyAlignment="1"/>
    <xf numFmtId="164" fontId="3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/>
    <xf numFmtId="164" fontId="2" fillId="0" borderId="16" xfId="0" applyNumberFormat="1" applyFont="1" applyFill="1" applyBorder="1" applyAlignment="1"/>
    <xf numFmtId="0" fontId="3" fillId="0" borderId="15" xfId="0" applyFont="1" applyFill="1" applyBorder="1" applyAlignment="1"/>
    <xf numFmtId="2" fontId="3" fillId="0" borderId="0" xfId="0" applyNumberFormat="1" applyFont="1" applyAlignment="1"/>
    <xf numFmtId="2" fontId="2" fillId="2" borderId="0" xfId="0" applyNumberFormat="1" applyFont="1" applyFill="1" applyAlignment="1"/>
    <xf numFmtId="0" fontId="2" fillId="0" borderId="0" xfId="0" applyNumberFormat="1" applyFont="1" applyAlignment="1"/>
    <xf numFmtId="0" fontId="2" fillId="2" borderId="0" xfId="0" applyFont="1" applyFill="1" applyAlignment="1"/>
    <xf numFmtId="0" fontId="2" fillId="5" borderId="0" xfId="0" applyFont="1" applyFill="1" applyAlignment="1"/>
    <xf numFmtId="0" fontId="3" fillId="5" borderId="0" xfId="0" applyFont="1" applyFill="1" applyAlignment="1"/>
    <xf numFmtId="0" fontId="2" fillId="3" borderId="0" xfId="0" applyFont="1" applyFill="1" applyAlignment="1"/>
    <xf numFmtId="0" fontId="2" fillId="7" borderId="3" xfId="0" applyFont="1" applyFill="1" applyBorder="1" applyAlignment="1"/>
    <xf numFmtId="0" fontId="2" fillId="7" borderId="5" xfId="0" applyFont="1" applyFill="1" applyBorder="1" applyAlignment="1"/>
    <xf numFmtId="164" fontId="2" fillId="0" borderId="16" xfId="0" applyNumberFormat="1" applyFont="1" applyBorder="1" applyAlignment="1"/>
    <xf numFmtId="164" fontId="3" fillId="0" borderId="15" xfId="0" applyNumberFormat="1" applyFont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topLeftCell="A34" zoomScale="75" zoomScaleNormal="75" workbookViewId="0">
      <selection activeCell="D48" sqref="D48"/>
    </sheetView>
  </sheetViews>
  <sheetFormatPr baseColWidth="10" defaultRowHeight="15" x14ac:dyDescent="0.2"/>
  <cols>
    <col min="1" max="1" width="41.85546875" style="20" customWidth="1"/>
    <col min="2" max="2" width="60.42578125" style="20" customWidth="1"/>
    <col min="3" max="3" width="20.5703125" style="20" customWidth="1"/>
    <col min="4" max="4" width="19" style="20" customWidth="1"/>
    <col min="5" max="5" width="20.28515625" style="20" customWidth="1"/>
    <col min="6" max="6" width="21" style="20" customWidth="1"/>
    <col min="7" max="16384" width="11.42578125" style="20"/>
  </cols>
  <sheetData>
    <row r="1" spans="1:6" ht="26.25" customHeight="1" x14ac:dyDescent="0.25">
      <c r="A1" s="114" t="s">
        <v>60</v>
      </c>
      <c r="B1" s="114"/>
      <c r="C1" s="60"/>
      <c r="D1" s="60"/>
      <c r="E1" s="60"/>
      <c r="F1" s="35">
        <f>SUM(C1:E1)</f>
        <v>0</v>
      </c>
    </row>
    <row r="2" spans="1:6" s="22" customFormat="1" ht="18" customHeight="1" x14ac:dyDescent="0.25">
      <c r="A2" s="114" t="s">
        <v>69</v>
      </c>
      <c r="B2" s="117"/>
      <c r="C2" s="34" t="s">
        <v>74</v>
      </c>
      <c r="D2" s="34" t="s">
        <v>74</v>
      </c>
      <c r="E2" s="34" t="s">
        <v>74</v>
      </c>
      <c r="F2" s="34" t="s">
        <v>75</v>
      </c>
    </row>
    <row r="3" spans="1:6" s="23" customFormat="1" ht="15.75" x14ac:dyDescent="0.25">
      <c r="A3" s="115" t="s">
        <v>71</v>
      </c>
      <c r="B3" s="116"/>
      <c r="C3" s="39"/>
      <c r="D3" s="39"/>
      <c r="E3" s="40"/>
      <c r="F3" s="41" t="s">
        <v>70</v>
      </c>
    </row>
    <row r="4" spans="1:6" ht="15.75" x14ac:dyDescent="0.25">
      <c r="A4" s="34" t="s">
        <v>67</v>
      </c>
      <c r="B4" s="35" t="s">
        <v>13</v>
      </c>
      <c r="C4" s="53"/>
      <c r="D4" s="53"/>
      <c r="E4" s="54"/>
      <c r="F4" s="55"/>
    </row>
    <row r="5" spans="1:6" x14ac:dyDescent="0.2">
      <c r="A5" s="35"/>
      <c r="B5" s="35" t="s">
        <v>68</v>
      </c>
      <c r="C5" s="53"/>
      <c r="D5" s="53"/>
      <c r="E5" s="54"/>
      <c r="F5" s="56"/>
    </row>
    <row r="6" spans="1:6" x14ac:dyDescent="0.2">
      <c r="A6" s="35"/>
      <c r="B6" s="35" t="s">
        <v>14</v>
      </c>
      <c r="C6" s="53"/>
      <c r="D6" s="53"/>
      <c r="E6" s="54"/>
      <c r="F6" s="56"/>
    </row>
    <row r="7" spans="1:6" x14ac:dyDescent="0.2">
      <c r="A7" s="35"/>
      <c r="B7" s="35" t="s">
        <v>15</v>
      </c>
      <c r="C7" s="53"/>
      <c r="D7" s="53"/>
      <c r="E7" s="54"/>
      <c r="F7" s="56"/>
    </row>
    <row r="8" spans="1:6" x14ac:dyDescent="0.2">
      <c r="A8" s="35"/>
      <c r="B8" s="35" t="s">
        <v>16</v>
      </c>
      <c r="C8" s="53"/>
      <c r="D8" s="53"/>
      <c r="E8" s="54"/>
      <c r="F8" s="56"/>
    </row>
    <row r="9" spans="1:6" x14ac:dyDescent="0.2">
      <c r="A9" s="35"/>
      <c r="B9" s="35" t="s">
        <v>17</v>
      </c>
      <c r="C9" s="53"/>
      <c r="D9" s="53"/>
      <c r="E9" s="54"/>
      <c r="F9" s="56"/>
    </row>
    <row r="10" spans="1:6" x14ac:dyDescent="0.2">
      <c r="A10" s="35"/>
      <c r="B10" s="35" t="s">
        <v>18</v>
      </c>
      <c r="C10" s="53"/>
      <c r="D10" s="53"/>
      <c r="E10" s="54"/>
      <c r="F10" s="56"/>
    </row>
    <row r="11" spans="1:6" s="24" customFormat="1" x14ac:dyDescent="0.2">
      <c r="A11" s="35"/>
      <c r="B11" s="35" t="s">
        <v>19</v>
      </c>
      <c r="C11" s="57"/>
      <c r="D11" s="57"/>
      <c r="E11" s="58"/>
      <c r="F11" s="59"/>
    </row>
    <row r="12" spans="1:6" x14ac:dyDescent="0.2">
      <c r="A12" s="35"/>
      <c r="B12" s="35" t="s">
        <v>20</v>
      </c>
      <c r="C12" s="53"/>
      <c r="D12" s="53"/>
      <c r="E12" s="54"/>
      <c r="F12" s="56"/>
    </row>
    <row r="13" spans="1:6" s="66" customFormat="1" ht="15.75" x14ac:dyDescent="0.25">
      <c r="A13" s="103"/>
      <c r="B13" s="103"/>
      <c r="C13" s="64"/>
      <c r="D13" s="64"/>
      <c r="E13" s="64"/>
      <c r="F13" s="65"/>
    </row>
    <row r="14" spans="1:6" ht="15.75" x14ac:dyDescent="0.25">
      <c r="A14" s="36" t="s">
        <v>2</v>
      </c>
      <c r="B14" s="37" t="s">
        <v>21</v>
      </c>
      <c r="C14" s="53"/>
      <c r="D14" s="53"/>
      <c r="E14" s="54"/>
      <c r="F14" s="62"/>
    </row>
    <row r="15" spans="1:6" s="24" customFormat="1" x14ac:dyDescent="0.2">
      <c r="A15" s="35"/>
      <c r="B15" s="37" t="s">
        <v>73</v>
      </c>
      <c r="C15" s="57"/>
      <c r="D15" s="57"/>
      <c r="E15" s="61"/>
      <c r="F15" s="59"/>
    </row>
    <row r="16" spans="1:6" x14ac:dyDescent="0.2">
      <c r="A16" s="35"/>
      <c r="B16" s="37" t="s">
        <v>22</v>
      </c>
      <c r="C16" s="53"/>
      <c r="D16" s="53"/>
      <c r="E16" s="54"/>
      <c r="F16" s="55"/>
    </row>
    <row r="17" spans="1:6" x14ac:dyDescent="0.2">
      <c r="A17" s="35"/>
      <c r="B17" s="37" t="s">
        <v>23</v>
      </c>
      <c r="C17" s="53"/>
      <c r="D17" s="53"/>
      <c r="E17" s="54"/>
      <c r="F17" s="56"/>
    </row>
    <row r="18" spans="1:6" x14ac:dyDescent="0.2">
      <c r="A18" s="35"/>
      <c r="B18" s="37" t="s">
        <v>76</v>
      </c>
      <c r="C18" s="53"/>
      <c r="D18" s="53"/>
      <c r="E18" s="54"/>
      <c r="F18" s="56"/>
    </row>
    <row r="19" spans="1:6" s="27" customFormat="1" x14ac:dyDescent="0.2">
      <c r="A19" s="35"/>
      <c r="B19" s="37" t="s">
        <v>25</v>
      </c>
      <c r="C19" s="57"/>
      <c r="D19" s="57"/>
      <c r="E19" s="58"/>
      <c r="F19" s="59"/>
    </row>
    <row r="20" spans="1:6" x14ac:dyDescent="0.2">
      <c r="A20" s="35"/>
      <c r="B20" s="37" t="s">
        <v>26</v>
      </c>
      <c r="C20" s="53"/>
      <c r="D20" s="53"/>
      <c r="E20" s="54"/>
      <c r="F20" s="56"/>
    </row>
    <row r="21" spans="1:6" s="28" customFormat="1" x14ac:dyDescent="0.2">
      <c r="A21" s="35"/>
      <c r="B21" s="37" t="s">
        <v>27</v>
      </c>
      <c r="C21" s="57"/>
      <c r="D21" s="57"/>
      <c r="E21" s="58"/>
      <c r="F21" s="59"/>
    </row>
    <row r="22" spans="1:6" x14ac:dyDescent="0.2">
      <c r="A22" s="35"/>
      <c r="B22" s="37" t="s">
        <v>28</v>
      </c>
      <c r="C22" s="53"/>
      <c r="D22" s="53"/>
      <c r="E22" s="54"/>
      <c r="F22" s="56"/>
    </row>
    <row r="23" spans="1:6" x14ac:dyDescent="0.2">
      <c r="A23" s="35"/>
      <c r="B23" s="37" t="s">
        <v>29</v>
      </c>
      <c r="C23" s="53"/>
      <c r="D23" s="53"/>
      <c r="E23" s="54"/>
      <c r="F23" s="56"/>
    </row>
    <row r="24" spans="1:6" x14ac:dyDescent="0.2">
      <c r="A24" s="35"/>
      <c r="B24" s="37" t="s">
        <v>30</v>
      </c>
      <c r="C24" s="53"/>
      <c r="D24" s="53"/>
      <c r="E24" s="54"/>
      <c r="F24" s="56"/>
    </row>
    <row r="25" spans="1:6" s="66" customFormat="1" ht="15.75" x14ac:dyDescent="0.25">
      <c r="A25" s="103"/>
      <c r="B25" s="103"/>
      <c r="C25" s="67"/>
      <c r="D25" s="67"/>
      <c r="E25" s="67"/>
      <c r="F25" s="67"/>
    </row>
    <row r="26" spans="1:6" ht="15.75" x14ac:dyDescent="0.25">
      <c r="A26" s="36" t="s">
        <v>4</v>
      </c>
      <c r="B26" s="38" t="s">
        <v>31</v>
      </c>
      <c r="C26" s="57"/>
      <c r="D26" s="57"/>
      <c r="E26" s="61"/>
      <c r="F26" s="59"/>
    </row>
    <row r="27" spans="1:6" s="24" customFormat="1" x14ac:dyDescent="0.2">
      <c r="A27" s="35"/>
      <c r="B27" s="38" t="s">
        <v>32</v>
      </c>
      <c r="C27" s="57"/>
      <c r="D27" s="57"/>
      <c r="E27" s="61"/>
      <c r="F27" s="59"/>
    </row>
    <row r="28" spans="1:6" x14ac:dyDescent="0.2">
      <c r="A28" s="35"/>
      <c r="B28" s="38" t="s">
        <v>33</v>
      </c>
      <c r="C28" s="57"/>
      <c r="D28" s="57"/>
      <c r="E28" s="61"/>
      <c r="F28" s="59"/>
    </row>
    <row r="29" spans="1:6" x14ac:dyDescent="0.2">
      <c r="A29" s="35"/>
      <c r="B29" s="38" t="s">
        <v>34</v>
      </c>
      <c r="C29" s="57"/>
      <c r="D29" s="57"/>
      <c r="E29" s="61"/>
      <c r="F29" s="59"/>
    </row>
    <row r="30" spans="1:6" x14ac:dyDescent="0.2">
      <c r="A30" s="35"/>
      <c r="B30" s="38" t="s">
        <v>35</v>
      </c>
      <c r="C30" s="57"/>
      <c r="D30" s="57"/>
      <c r="E30" s="61"/>
      <c r="F30" s="59"/>
    </row>
    <row r="31" spans="1:6" s="29" customFormat="1" ht="15.75" x14ac:dyDescent="0.25">
      <c r="A31" s="103"/>
      <c r="B31" s="103"/>
      <c r="C31" s="101"/>
      <c r="D31" s="102"/>
      <c r="E31" s="102"/>
      <c r="F31" s="102"/>
    </row>
    <row r="32" spans="1:6" s="30" customFormat="1" ht="15.75" x14ac:dyDescent="0.25">
      <c r="A32" s="36" t="s">
        <v>6</v>
      </c>
      <c r="B32" s="38" t="s">
        <v>36</v>
      </c>
      <c r="C32" s="57"/>
      <c r="D32" s="57"/>
      <c r="E32" s="58"/>
      <c r="F32" s="56"/>
    </row>
    <row r="33" spans="1:6" x14ac:dyDescent="0.2">
      <c r="A33" s="35"/>
      <c r="B33" s="38" t="s">
        <v>37</v>
      </c>
      <c r="C33" s="53"/>
      <c r="D33" s="53"/>
      <c r="E33" s="54"/>
      <c r="F33" s="56"/>
    </row>
    <row r="34" spans="1:6" x14ac:dyDescent="0.2">
      <c r="A34" s="35"/>
      <c r="B34" s="38" t="s">
        <v>38</v>
      </c>
      <c r="C34" s="53"/>
      <c r="D34" s="53"/>
      <c r="E34" s="54"/>
      <c r="F34" s="56"/>
    </row>
    <row r="35" spans="1:6" x14ac:dyDescent="0.2">
      <c r="A35" s="35"/>
      <c r="B35" s="38" t="s">
        <v>39</v>
      </c>
      <c r="C35" s="53"/>
      <c r="D35" s="53"/>
      <c r="E35" s="54"/>
      <c r="F35" s="56"/>
    </row>
    <row r="36" spans="1:6" s="68" customFormat="1" ht="15.75" x14ac:dyDescent="0.25">
      <c r="A36" s="103"/>
      <c r="B36" s="103"/>
      <c r="C36" s="64"/>
      <c r="D36" s="64"/>
      <c r="E36" s="67"/>
      <c r="F36" s="65"/>
    </row>
    <row r="37" spans="1:6" ht="15.75" x14ac:dyDescent="0.25">
      <c r="A37" s="36" t="s">
        <v>8</v>
      </c>
      <c r="B37" s="38" t="s">
        <v>40</v>
      </c>
      <c r="C37" s="98"/>
      <c r="D37" s="99"/>
      <c r="E37" s="99"/>
      <c r="F37" s="104"/>
    </row>
    <row r="38" spans="1:6" x14ac:dyDescent="0.2">
      <c r="A38" s="35"/>
      <c r="B38" s="38" t="s">
        <v>41</v>
      </c>
      <c r="C38" s="98"/>
      <c r="D38" s="99"/>
      <c r="E38" s="99"/>
      <c r="F38" s="100"/>
    </row>
    <row r="39" spans="1:6" x14ac:dyDescent="0.2">
      <c r="A39" s="35"/>
      <c r="B39" s="38" t="s">
        <v>42</v>
      </c>
      <c r="C39" s="98"/>
      <c r="D39" s="99"/>
      <c r="E39" s="99"/>
      <c r="F39" s="100"/>
    </row>
    <row r="40" spans="1:6" x14ac:dyDescent="0.2">
      <c r="A40" s="35"/>
      <c r="B40" s="38" t="s">
        <v>43</v>
      </c>
      <c r="C40" s="98"/>
      <c r="D40" s="99"/>
      <c r="E40" s="99"/>
      <c r="F40" s="100"/>
    </row>
    <row r="41" spans="1:6" x14ac:dyDescent="0.2">
      <c r="A41" s="35"/>
      <c r="B41" s="38" t="s">
        <v>44</v>
      </c>
      <c r="C41" s="98"/>
      <c r="D41" s="99"/>
      <c r="E41" s="99"/>
      <c r="F41" s="100"/>
    </row>
    <row r="42" spans="1:6" x14ac:dyDescent="0.2">
      <c r="A42" s="35"/>
      <c r="B42" s="38" t="s">
        <v>45</v>
      </c>
      <c r="C42" s="98"/>
      <c r="D42" s="99"/>
      <c r="E42" s="99"/>
      <c r="F42" s="100"/>
    </row>
    <row r="43" spans="1:6" x14ac:dyDescent="0.2">
      <c r="A43" s="35"/>
      <c r="B43" s="38" t="s">
        <v>46</v>
      </c>
      <c r="C43" s="98"/>
      <c r="D43" s="99"/>
      <c r="E43" s="99"/>
      <c r="F43" s="100"/>
    </row>
    <row r="44" spans="1:6" x14ac:dyDescent="0.2">
      <c r="A44" s="35"/>
      <c r="B44" s="38" t="s">
        <v>47</v>
      </c>
      <c r="C44" s="98"/>
      <c r="D44" s="99"/>
      <c r="E44" s="99"/>
      <c r="F44" s="100"/>
    </row>
    <row r="45" spans="1:6" s="69" customFormat="1" ht="15.75" x14ac:dyDescent="0.25">
      <c r="A45" s="103"/>
      <c r="B45" s="103"/>
      <c r="C45" s="109"/>
      <c r="D45" s="109"/>
      <c r="E45" s="109"/>
      <c r="F45" s="109"/>
    </row>
    <row r="46" spans="1:6" ht="15.75" x14ac:dyDescent="0.25">
      <c r="A46" s="36" t="s">
        <v>10</v>
      </c>
      <c r="B46" s="38" t="s">
        <v>48</v>
      </c>
      <c r="C46" s="57"/>
      <c r="D46" s="57"/>
      <c r="E46" s="61"/>
      <c r="F46" s="59"/>
    </row>
    <row r="47" spans="1:6" x14ac:dyDescent="0.2">
      <c r="A47" s="35"/>
      <c r="B47" s="38" t="s">
        <v>49</v>
      </c>
      <c r="C47" s="57"/>
      <c r="D47" s="57"/>
      <c r="E47" s="61"/>
      <c r="F47" s="59"/>
    </row>
    <row r="48" spans="1:6" x14ac:dyDescent="0.2">
      <c r="A48" s="35"/>
      <c r="B48" s="38" t="s">
        <v>50</v>
      </c>
      <c r="C48" s="57"/>
      <c r="D48" s="57"/>
      <c r="E48" s="61"/>
      <c r="F48" s="59"/>
    </row>
    <row r="49" spans="1:6" s="70" customFormat="1" ht="15.75" x14ac:dyDescent="0.25">
      <c r="A49" s="103"/>
      <c r="B49" s="103"/>
      <c r="C49" s="112"/>
      <c r="D49" s="113"/>
      <c r="E49" s="113"/>
      <c r="F49" s="113"/>
    </row>
    <row r="50" spans="1:6" s="19" customFormat="1" ht="15.75" x14ac:dyDescent="0.25">
      <c r="A50" s="34" t="s">
        <v>54</v>
      </c>
      <c r="B50" s="35" t="s">
        <v>51</v>
      </c>
      <c r="C50" s="53"/>
      <c r="D50" s="53"/>
      <c r="E50" s="54"/>
      <c r="F50" s="56"/>
    </row>
    <row r="51" spans="1:6" x14ac:dyDescent="0.2">
      <c r="A51" s="35"/>
      <c r="B51" s="35" t="s">
        <v>52</v>
      </c>
      <c r="C51" s="53"/>
      <c r="D51" s="53"/>
      <c r="E51" s="54"/>
      <c r="F51" s="56"/>
    </row>
    <row r="52" spans="1:6" x14ac:dyDescent="0.2">
      <c r="A52" s="35"/>
      <c r="B52" s="35" t="s">
        <v>46</v>
      </c>
      <c r="C52" s="53"/>
      <c r="D52" s="53"/>
      <c r="E52" s="54"/>
      <c r="F52" s="56"/>
    </row>
    <row r="53" spans="1:6" s="68" customFormat="1" ht="15.75" x14ac:dyDescent="0.25">
      <c r="A53" s="103"/>
      <c r="B53" s="103"/>
      <c r="C53" s="71"/>
      <c r="D53" s="71"/>
      <c r="E53" s="71"/>
      <c r="F53" s="64"/>
    </row>
    <row r="54" spans="1:6" ht="18.75" customHeight="1" x14ac:dyDescent="0.25">
      <c r="A54" s="34" t="s">
        <v>57</v>
      </c>
      <c r="B54" s="110"/>
      <c r="C54" s="110"/>
      <c r="D54" s="110"/>
      <c r="E54" s="110"/>
      <c r="F54" s="111"/>
    </row>
    <row r="55" spans="1:6" x14ac:dyDescent="0.2">
      <c r="A55" s="19"/>
      <c r="B55" s="19"/>
      <c r="C55" s="19"/>
      <c r="D55" s="19"/>
      <c r="E55" s="19"/>
      <c r="F55" s="19"/>
    </row>
    <row r="56" spans="1:6" s="31" customFormat="1" ht="15.75" x14ac:dyDescent="0.25">
      <c r="A56" s="25"/>
      <c r="B56" s="106"/>
      <c r="C56" s="106"/>
      <c r="D56" s="106"/>
      <c r="E56" s="106"/>
      <c r="F56" s="107"/>
    </row>
    <row r="57" spans="1:6" s="31" customFormat="1" ht="15.75" x14ac:dyDescent="0.25">
      <c r="A57" s="25"/>
      <c r="B57" s="32"/>
      <c r="C57" s="32"/>
      <c r="D57" s="32"/>
      <c r="E57" s="32"/>
      <c r="F57" s="21"/>
    </row>
    <row r="58" spans="1:6" s="31" customFormat="1" ht="15.75" x14ac:dyDescent="0.25">
      <c r="A58" s="25"/>
      <c r="B58" s="33"/>
      <c r="C58" s="25"/>
      <c r="D58" s="25"/>
      <c r="E58" s="25"/>
      <c r="F58" s="21"/>
    </row>
    <row r="59" spans="1:6" s="21" customFormat="1" ht="15.75" x14ac:dyDescent="0.25">
      <c r="A59" s="108"/>
      <c r="B59" s="107"/>
      <c r="C59" s="107"/>
      <c r="D59" s="107"/>
      <c r="E59" s="107"/>
    </row>
    <row r="60" spans="1:6" s="19" customFormat="1" x14ac:dyDescent="0.2">
      <c r="A60" s="26"/>
      <c r="B60" s="105"/>
      <c r="C60" s="105"/>
      <c r="D60" s="105"/>
      <c r="E60" s="105"/>
    </row>
    <row r="61" spans="1:6" x14ac:dyDescent="0.2">
      <c r="A61" s="19"/>
      <c r="B61" s="105"/>
      <c r="C61" s="105"/>
      <c r="D61" s="105"/>
      <c r="E61" s="105"/>
      <c r="F61" s="19"/>
    </row>
    <row r="62" spans="1:6" x14ac:dyDescent="0.2">
      <c r="A62" s="19"/>
      <c r="B62" s="19"/>
      <c r="C62" s="19"/>
      <c r="D62" s="19"/>
      <c r="E62" s="19"/>
      <c r="F62" s="19"/>
    </row>
    <row r="63" spans="1:6" x14ac:dyDescent="0.2">
      <c r="A63" s="19"/>
      <c r="B63" s="19"/>
      <c r="C63" s="19"/>
      <c r="D63" s="19"/>
      <c r="E63" s="19"/>
      <c r="F63" s="19"/>
    </row>
    <row r="64" spans="1:6" x14ac:dyDescent="0.2">
      <c r="A64" s="19"/>
      <c r="B64" s="19"/>
      <c r="C64" s="19"/>
      <c r="D64" s="19"/>
      <c r="E64" s="19"/>
      <c r="F64" s="19"/>
    </row>
    <row r="65" spans="1:6" x14ac:dyDescent="0.2">
      <c r="A65" s="19"/>
      <c r="B65" s="19"/>
      <c r="C65" s="19"/>
      <c r="D65" s="19"/>
      <c r="E65" s="19"/>
      <c r="F65" s="19"/>
    </row>
    <row r="66" spans="1:6" x14ac:dyDescent="0.2">
      <c r="A66" s="19"/>
      <c r="B66" s="19"/>
      <c r="C66" s="19"/>
      <c r="D66" s="19"/>
      <c r="E66" s="19"/>
      <c r="F66" s="19"/>
    </row>
    <row r="67" spans="1:6" x14ac:dyDescent="0.2">
      <c r="A67" s="19"/>
      <c r="B67" s="19"/>
      <c r="C67" s="19"/>
      <c r="D67" s="19"/>
      <c r="E67" s="19"/>
      <c r="F67" s="19"/>
    </row>
    <row r="68" spans="1:6" x14ac:dyDescent="0.2">
      <c r="A68" s="19"/>
      <c r="B68" s="19"/>
      <c r="C68" s="19"/>
      <c r="D68" s="19"/>
      <c r="E68" s="19"/>
      <c r="F68" s="19"/>
    </row>
    <row r="69" spans="1:6" x14ac:dyDescent="0.2">
      <c r="A69" s="19"/>
      <c r="B69" s="19"/>
      <c r="C69" s="19"/>
      <c r="D69" s="19"/>
      <c r="E69" s="19"/>
      <c r="F69" s="19"/>
    </row>
    <row r="70" spans="1:6" x14ac:dyDescent="0.2">
      <c r="A70" s="19"/>
      <c r="B70" s="19"/>
      <c r="C70" s="19"/>
      <c r="D70" s="19"/>
      <c r="E70" s="19"/>
      <c r="F70" s="19"/>
    </row>
    <row r="71" spans="1:6" x14ac:dyDescent="0.2">
      <c r="A71" s="19"/>
      <c r="B71" s="19"/>
      <c r="C71" s="19"/>
      <c r="D71" s="19"/>
      <c r="E71" s="19"/>
      <c r="F71" s="19"/>
    </row>
    <row r="72" spans="1:6" x14ac:dyDescent="0.2">
      <c r="A72" s="19"/>
      <c r="B72" s="19"/>
      <c r="C72" s="19"/>
      <c r="D72" s="19"/>
      <c r="E72" s="19"/>
      <c r="F72" s="19"/>
    </row>
    <row r="73" spans="1:6" x14ac:dyDescent="0.2">
      <c r="A73" s="19"/>
      <c r="B73" s="19"/>
      <c r="C73" s="19"/>
      <c r="D73" s="19"/>
      <c r="E73" s="19"/>
      <c r="F73" s="19"/>
    </row>
    <row r="74" spans="1:6" x14ac:dyDescent="0.2">
      <c r="A74" s="19"/>
      <c r="B74" s="19"/>
      <c r="C74" s="19"/>
      <c r="D74" s="19"/>
      <c r="E74" s="19"/>
      <c r="F74" s="19"/>
    </row>
  </sheetData>
  <sheetProtection algorithmName="SHA-512" hashValue="Epg2Hvxbht3GffS88Ct0ZhQBPnGAfTE0KHZRSZDr5+/80aaQo+VxQ1pOUzLBQtCn3gKeabgCHRhCRnnDg9ZoTA==" saltValue="CG6VGfbXh4dAiq+pUPz6qA==" spinCount="100000" sheet="1" objects="1" scenarios="1"/>
  <mergeCells count="26">
    <mergeCell ref="A1:B1"/>
    <mergeCell ref="A3:B3"/>
    <mergeCell ref="A13:B13"/>
    <mergeCell ref="A2:B2"/>
    <mergeCell ref="A25:B25"/>
    <mergeCell ref="B60:E60"/>
    <mergeCell ref="B61:E61"/>
    <mergeCell ref="C44:F44"/>
    <mergeCell ref="C39:F39"/>
    <mergeCell ref="A53:B53"/>
    <mergeCell ref="B56:F56"/>
    <mergeCell ref="A59:E59"/>
    <mergeCell ref="C40:F40"/>
    <mergeCell ref="C41:F41"/>
    <mergeCell ref="C42:F42"/>
    <mergeCell ref="C43:F43"/>
    <mergeCell ref="C45:F45"/>
    <mergeCell ref="B54:F54"/>
    <mergeCell ref="C49:F49"/>
    <mergeCell ref="A45:B45"/>
    <mergeCell ref="C38:F38"/>
    <mergeCell ref="C31:F31"/>
    <mergeCell ref="A49:B49"/>
    <mergeCell ref="A31:B31"/>
    <mergeCell ref="A36:B36"/>
    <mergeCell ref="C37:F37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4" zoomScale="69" zoomScaleNormal="69" workbookViewId="0">
      <selection activeCell="D7" sqref="D7"/>
    </sheetView>
  </sheetViews>
  <sheetFormatPr baseColWidth="10" defaultRowHeight="15" x14ac:dyDescent="0.2"/>
  <cols>
    <col min="1" max="1" width="39.140625" style="5" customWidth="1"/>
    <col min="2" max="2" width="58.5703125" style="5" customWidth="1"/>
    <col min="3" max="3" width="19.7109375" style="5" customWidth="1"/>
    <col min="4" max="4" width="17.5703125" style="5" customWidth="1"/>
    <col min="5" max="5" width="16.28515625" style="5" customWidth="1"/>
    <col min="6" max="6" width="21" style="5" customWidth="1"/>
    <col min="7" max="16384" width="11.42578125" style="5"/>
  </cols>
  <sheetData>
    <row r="1" spans="1:6" ht="26.25" customHeight="1" x14ac:dyDescent="0.25">
      <c r="A1" s="120" t="s">
        <v>60</v>
      </c>
      <c r="B1" s="120"/>
      <c r="C1" s="2">
        <f>'Eigene Werte'!C1</f>
        <v>0</v>
      </c>
      <c r="D1" s="2">
        <f>'Eigene Werte'!D1</f>
        <v>0</v>
      </c>
      <c r="E1" s="2">
        <f>'Eigene Werte'!E1</f>
        <v>0</v>
      </c>
      <c r="F1" s="2">
        <f>SUM(C1:E1)</f>
        <v>0</v>
      </c>
    </row>
    <row r="2" spans="1:6" s="17" customFormat="1" ht="18" customHeight="1" x14ac:dyDescent="0.25">
      <c r="A2" s="1" t="s">
        <v>69</v>
      </c>
      <c r="B2" s="1"/>
      <c r="C2" s="1" t="s">
        <v>75</v>
      </c>
      <c r="D2" s="1" t="s">
        <v>75</v>
      </c>
      <c r="E2" s="1" t="s">
        <v>75</v>
      </c>
      <c r="F2" s="1" t="s">
        <v>75</v>
      </c>
    </row>
    <row r="3" spans="1:6" s="6" customFormat="1" ht="15.75" x14ac:dyDescent="0.25">
      <c r="A3" s="130" t="s">
        <v>55</v>
      </c>
      <c r="B3" s="121"/>
      <c r="C3" s="18">
        <f>'Eigene Werte'!C3</f>
        <v>0</v>
      </c>
      <c r="D3" s="18">
        <f>'Eigene Werte'!D3</f>
        <v>0</v>
      </c>
      <c r="E3" s="18">
        <f>'Eigene Werte'!E3</f>
        <v>0</v>
      </c>
      <c r="F3" s="3" t="s">
        <v>72</v>
      </c>
    </row>
    <row r="4" spans="1:6" x14ac:dyDescent="0.2">
      <c r="A4" s="2" t="s">
        <v>0</v>
      </c>
      <c r="B4" s="2" t="s">
        <v>13</v>
      </c>
      <c r="C4" s="42">
        <f>'Eigene Werte'!C4*'Eigene Werte'!C1</f>
        <v>0</v>
      </c>
      <c r="D4" s="42">
        <f>'Eigene Werte'!D4*'Eigene Werte'!D1</f>
        <v>0</v>
      </c>
      <c r="E4" s="42">
        <f>'Eigene Werte'!E4*'Eigene Werte'!E1</f>
        <v>0</v>
      </c>
      <c r="F4" s="42">
        <f>'Eigene Werte'!F4</f>
        <v>0</v>
      </c>
    </row>
    <row r="5" spans="1:6" x14ac:dyDescent="0.2">
      <c r="A5" s="2"/>
      <c r="B5" s="2" t="s">
        <v>68</v>
      </c>
      <c r="C5" s="42">
        <f>'Eigene Werte'!C5*'Eigene Werte'!C1</f>
        <v>0</v>
      </c>
      <c r="D5" s="42">
        <f>'Eigene Werte'!D5*'Eigene Werte'!D1</f>
        <v>0</v>
      </c>
      <c r="E5" s="42">
        <f>'Eigene Werte'!E5*'Eigene Werte'!E1</f>
        <v>0</v>
      </c>
      <c r="F5" s="42">
        <f>'Eigene Werte'!F5</f>
        <v>0</v>
      </c>
    </row>
    <row r="6" spans="1:6" x14ac:dyDescent="0.2">
      <c r="A6" s="2"/>
      <c r="B6" s="2" t="s">
        <v>14</v>
      </c>
      <c r="C6" s="42">
        <f>'Eigene Werte'!C6*'Eigene Werte'!C1</f>
        <v>0</v>
      </c>
      <c r="D6" s="42">
        <f>'Eigene Werte'!D6*'Eigene Werte'!D1</f>
        <v>0</v>
      </c>
      <c r="E6" s="42">
        <f>'Eigene Werte'!E6*'Eigene Werte'!E1</f>
        <v>0</v>
      </c>
      <c r="F6" s="42">
        <f>'Eigene Werte'!F6</f>
        <v>0</v>
      </c>
    </row>
    <row r="7" spans="1:6" x14ac:dyDescent="0.2">
      <c r="A7" s="2"/>
      <c r="B7" s="2" t="s">
        <v>15</v>
      </c>
      <c r="C7" s="42">
        <f>'Eigene Werte'!C7*'Eigene Werte'!C1</f>
        <v>0</v>
      </c>
      <c r="D7" s="42">
        <f>'Eigene Werte'!D7*'Eigene Werte'!D1</f>
        <v>0</v>
      </c>
      <c r="E7" s="42">
        <f>'Eigene Werte'!E7*'Eigene Werte'!E1</f>
        <v>0</v>
      </c>
      <c r="F7" s="42">
        <f>'Eigene Werte'!F7</f>
        <v>0</v>
      </c>
    </row>
    <row r="8" spans="1:6" x14ac:dyDescent="0.2">
      <c r="A8" s="2"/>
      <c r="B8" s="2" t="s">
        <v>16</v>
      </c>
      <c r="C8" s="42">
        <f>'Eigene Werte'!C8*'Eigene Werte'!C1</f>
        <v>0</v>
      </c>
      <c r="D8" s="42">
        <f>'Eigene Werte'!D8*'Eigene Werte'!D1</f>
        <v>0</v>
      </c>
      <c r="E8" s="42">
        <f>'Eigene Werte'!E8*'Eigene Werte'!E1</f>
        <v>0</v>
      </c>
      <c r="F8" s="42">
        <f>'Eigene Werte'!F8</f>
        <v>0</v>
      </c>
    </row>
    <row r="9" spans="1:6" x14ac:dyDescent="0.2">
      <c r="A9" s="2"/>
      <c r="B9" s="2" t="s">
        <v>17</v>
      </c>
      <c r="C9" s="42">
        <f>'Eigene Werte'!C9*'Eigene Werte'!C1</f>
        <v>0</v>
      </c>
      <c r="D9" s="42">
        <f>'Eigene Werte'!D9*'Eigene Werte'!D1</f>
        <v>0</v>
      </c>
      <c r="E9" s="42">
        <f>'Eigene Werte'!E9*'Eigene Werte'!E1</f>
        <v>0</v>
      </c>
      <c r="F9" s="42">
        <f>'Eigene Werte'!F9</f>
        <v>0</v>
      </c>
    </row>
    <row r="10" spans="1:6" x14ac:dyDescent="0.2">
      <c r="A10" s="2"/>
      <c r="B10" s="2" t="s">
        <v>18</v>
      </c>
      <c r="C10" s="42">
        <f>'Eigene Werte'!C10*'Eigene Werte'!C1</f>
        <v>0</v>
      </c>
      <c r="D10" s="42">
        <f>'Eigene Werte'!D10*'Eigene Werte'!D1</f>
        <v>0</v>
      </c>
      <c r="E10" s="42">
        <f>'Eigene Werte'!E10*'Eigene Werte'!E1</f>
        <v>0</v>
      </c>
      <c r="F10" s="42">
        <f>'Eigene Werte'!F10</f>
        <v>0</v>
      </c>
    </row>
    <row r="11" spans="1:6" s="7" customFormat="1" x14ac:dyDescent="0.2">
      <c r="A11" s="2"/>
      <c r="B11" s="2" t="s">
        <v>19</v>
      </c>
      <c r="C11" s="43">
        <f>'Eigene Werte'!C11*'Eigene Werte'!C1</f>
        <v>0</v>
      </c>
      <c r="D11" s="50">
        <f>'Eigene Werte'!D11*'Eigene Werte'!D1</f>
        <v>0</v>
      </c>
      <c r="E11" s="50">
        <f>'Eigene Werte'!E11*'Eigene Werte'!E1</f>
        <v>0</v>
      </c>
      <c r="F11" s="42">
        <f>'Eigene Werte'!F11</f>
        <v>0</v>
      </c>
    </row>
    <row r="12" spans="1:6" x14ac:dyDescent="0.2">
      <c r="A12" s="2"/>
      <c r="B12" s="2" t="s">
        <v>20</v>
      </c>
      <c r="C12" s="42">
        <f>'Eigene Werte'!C12*'Eigene Werte'!C1</f>
        <v>0</v>
      </c>
      <c r="D12" s="42">
        <f>'Eigene Werte'!D12*'Eigene Werte'!D1</f>
        <v>0</v>
      </c>
      <c r="E12" s="42">
        <f>'Eigene Werte'!E12*'Eigene Werte'!E1</f>
        <v>0</v>
      </c>
      <c r="F12" s="42">
        <f>'Eigene Werte'!F12</f>
        <v>0</v>
      </c>
    </row>
    <row r="13" spans="1:6" s="8" customFormat="1" ht="15.75" x14ac:dyDescent="0.25">
      <c r="A13" s="127" t="s">
        <v>1</v>
      </c>
      <c r="B13" s="127"/>
      <c r="C13" s="44">
        <f>SUM(C4:C12)</f>
        <v>0</v>
      </c>
      <c r="D13" s="44">
        <f>SUM(D4:D12)</f>
        <v>0</v>
      </c>
      <c r="E13" s="44">
        <f>SUM(E4:E12)</f>
        <v>0</v>
      </c>
      <c r="F13" s="44">
        <f>SUM(F4:F12)</f>
        <v>0</v>
      </c>
    </row>
    <row r="14" spans="1:6" x14ac:dyDescent="0.2">
      <c r="A14" s="51" t="s">
        <v>2</v>
      </c>
      <c r="B14" s="51" t="s">
        <v>21</v>
      </c>
      <c r="C14" s="42">
        <f>'Eigene Werte'!C14*'Eigene Werte'!C1</f>
        <v>0</v>
      </c>
      <c r="D14" s="42">
        <f>'Eigene Werte'!D14*'Eigene Werte'!D1</f>
        <v>0</v>
      </c>
      <c r="E14" s="42">
        <f>'Eigene Werte'!E14*'Eigene Werte'!E1</f>
        <v>0</v>
      </c>
      <c r="F14" s="42">
        <f>'Eigene Werte'!F14</f>
        <v>0</v>
      </c>
    </row>
    <row r="15" spans="1:6" s="7" customFormat="1" x14ac:dyDescent="0.2">
      <c r="A15" s="2"/>
      <c r="B15" s="51" t="s">
        <v>73</v>
      </c>
      <c r="C15" s="50">
        <f>'Eigene Werte'!C15*'Eigene Werte'!C1</f>
        <v>0</v>
      </c>
      <c r="D15" s="50">
        <f>'Eigene Werte'!D15*'Eigene Werte'!D1</f>
        <v>0</v>
      </c>
      <c r="E15" s="50">
        <f>'Eigene Werte'!E15*'Eigene Werte'!E1</f>
        <v>0</v>
      </c>
      <c r="F15" s="50">
        <f>'Eigene Werte'!F15</f>
        <v>0</v>
      </c>
    </row>
    <row r="16" spans="1:6" x14ac:dyDescent="0.2">
      <c r="A16" s="2"/>
      <c r="B16" s="51" t="s">
        <v>22</v>
      </c>
      <c r="C16" s="42">
        <f>'Eigene Werte'!C16*'Eigene Werte'!C1</f>
        <v>0</v>
      </c>
      <c r="D16" s="42">
        <f>'Eigene Werte'!D16*'Eigene Werte'!D1</f>
        <v>0</v>
      </c>
      <c r="E16" s="42">
        <f>'Eigene Werte'!E16*'Eigene Werte'!E1</f>
        <v>0</v>
      </c>
      <c r="F16" s="42">
        <f>'Eigene Werte'!F16</f>
        <v>0</v>
      </c>
    </row>
    <row r="17" spans="1:6" x14ac:dyDescent="0.2">
      <c r="A17" s="2"/>
      <c r="B17" s="51" t="s">
        <v>23</v>
      </c>
      <c r="C17" s="42">
        <f>'Eigene Werte'!C17*'Eigene Werte'!C1</f>
        <v>0</v>
      </c>
      <c r="D17" s="42">
        <f>'Eigene Werte'!D17*'Eigene Werte'!D1</f>
        <v>0</v>
      </c>
      <c r="E17" s="42">
        <f>'Eigene Werte'!E17*'Eigene Werte'!E1</f>
        <v>0</v>
      </c>
      <c r="F17" s="42">
        <f>'Eigene Werte'!F17</f>
        <v>0</v>
      </c>
    </row>
    <row r="18" spans="1:6" x14ac:dyDescent="0.2">
      <c r="A18" s="2"/>
      <c r="B18" s="51" t="s">
        <v>24</v>
      </c>
      <c r="C18" s="42">
        <f>'Eigene Werte'!C18*'Eigene Werte'!C1</f>
        <v>0</v>
      </c>
      <c r="D18" s="42">
        <f>'Eigene Werte'!D18*'Eigene Werte'!D1</f>
        <v>0</v>
      </c>
      <c r="E18" s="42">
        <f>'Eigene Werte'!E18*'Eigene Werte'!E1</f>
        <v>0</v>
      </c>
      <c r="F18" s="42">
        <f>'Eigene Werte'!F18</f>
        <v>0</v>
      </c>
    </row>
    <row r="19" spans="1:6" s="9" customFormat="1" x14ac:dyDescent="0.2">
      <c r="A19" s="2"/>
      <c r="B19" s="51" t="s">
        <v>25</v>
      </c>
      <c r="C19" s="50">
        <f>'Eigene Werte'!C19*'Eigene Werte'!C1</f>
        <v>0</v>
      </c>
      <c r="D19" s="50">
        <f>'Eigene Werte'!D19*'Eigene Werte'!D1</f>
        <v>0</v>
      </c>
      <c r="E19" s="50">
        <f>'Eigene Werte'!E19*'Eigene Werte'!E1</f>
        <v>0</v>
      </c>
      <c r="F19" s="42">
        <f>'Eigene Werte'!F19</f>
        <v>0</v>
      </c>
    </row>
    <row r="20" spans="1:6" x14ac:dyDescent="0.2">
      <c r="A20" s="2"/>
      <c r="B20" s="51" t="s">
        <v>26</v>
      </c>
      <c r="C20" s="42">
        <f>'Eigene Werte'!C20*'Eigene Werte'!C1</f>
        <v>0</v>
      </c>
      <c r="D20" s="42">
        <f>'Eigene Werte'!D20*'Eigene Werte'!D1</f>
        <v>0</v>
      </c>
      <c r="E20" s="42">
        <f>'Eigene Werte'!E20*'Eigene Werte'!E1</f>
        <v>0</v>
      </c>
      <c r="F20" s="42">
        <f>'Eigene Werte'!F20</f>
        <v>0</v>
      </c>
    </row>
    <row r="21" spans="1:6" s="10" customFormat="1" x14ac:dyDescent="0.2">
      <c r="A21" s="2"/>
      <c r="B21" s="51" t="s">
        <v>27</v>
      </c>
      <c r="C21" s="50">
        <f>'Eigene Werte'!C21*'Eigene Werte'!C1</f>
        <v>0</v>
      </c>
      <c r="D21" s="50">
        <f>'Eigene Werte'!D21*'Eigene Werte'!D1</f>
        <v>0</v>
      </c>
      <c r="E21" s="50">
        <f>'Eigene Werte'!E21*'Eigene Werte'!E1</f>
        <v>0</v>
      </c>
      <c r="F21" s="42">
        <f>'Eigene Werte'!F21</f>
        <v>0</v>
      </c>
    </row>
    <row r="22" spans="1:6" x14ac:dyDescent="0.2">
      <c r="A22" s="2"/>
      <c r="B22" s="51" t="s">
        <v>28</v>
      </c>
      <c r="C22" s="42">
        <f>'Eigene Werte'!C22*'Eigene Werte'!C1</f>
        <v>0</v>
      </c>
      <c r="D22" s="42">
        <f>'Eigene Werte'!D22*'Eigene Werte'!D1</f>
        <v>0</v>
      </c>
      <c r="E22" s="42">
        <f>'Eigene Werte'!E22*'Eigene Werte'!E1</f>
        <v>0</v>
      </c>
      <c r="F22" s="42">
        <f>'Eigene Werte'!F22</f>
        <v>0</v>
      </c>
    </row>
    <row r="23" spans="1:6" x14ac:dyDescent="0.2">
      <c r="A23" s="2"/>
      <c r="B23" s="51" t="s">
        <v>29</v>
      </c>
      <c r="C23" s="42">
        <f>'Eigene Werte'!C23*'Eigene Werte'!C1</f>
        <v>0</v>
      </c>
      <c r="D23" s="42">
        <f>'Eigene Werte'!D23*'Eigene Werte'!D1</f>
        <v>0</v>
      </c>
      <c r="E23" s="42">
        <f>'Eigene Werte'!E23*'Eigene Werte'!E1</f>
        <v>0</v>
      </c>
      <c r="F23" s="42">
        <f>'Eigene Werte'!F23</f>
        <v>0</v>
      </c>
    </row>
    <row r="24" spans="1:6" x14ac:dyDescent="0.2">
      <c r="A24" s="2"/>
      <c r="B24" s="51" t="s">
        <v>30</v>
      </c>
      <c r="C24" s="42">
        <f>'Eigene Werte'!C24*'Eigene Werte'!C1</f>
        <v>0</v>
      </c>
      <c r="D24" s="42">
        <f>'Eigene Werte'!D24*'Eigene Werte'!D1</f>
        <v>0</v>
      </c>
      <c r="E24" s="42">
        <f>'Eigene Werte'!E24*'Eigene Werte'!E1</f>
        <v>0</v>
      </c>
      <c r="F24" s="42">
        <f>'Eigene Werte'!F24</f>
        <v>0</v>
      </c>
    </row>
    <row r="25" spans="1:6" s="8" customFormat="1" ht="15.75" x14ac:dyDescent="0.25">
      <c r="A25" s="127" t="s">
        <v>3</v>
      </c>
      <c r="B25" s="127"/>
      <c r="C25" s="44">
        <f>SUM(C14:C24)</f>
        <v>0</v>
      </c>
      <c r="D25" s="44">
        <f>SUM(D14:D24)</f>
        <v>0</v>
      </c>
      <c r="E25" s="44">
        <f>SUM(E14:E24)</f>
        <v>0</v>
      </c>
      <c r="F25" s="44">
        <f>SUM(F14:F24)</f>
        <v>0</v>
      </c>
    </row>
    <row r="26" spans="1:6" x14ac:dyDescent="0.2">
      <c r="A26" s="51" t="s">
        <v>4</v>
      </c>
      <c r="B26" s="4" t="s">
        <v>31</v>
      </c>
      <c r="C26" s="50">
        <f>'Eigene Werte'!C26*'Eigene Werte'!C1</f>
        <v>0</v>
      </c>
      <c r="D26" s="50">
        <f>'Eigene Werte'!D26*'Eigene Werte'!D1</f>
        <v>0</v>
      </c>
      <c r="E26" s="50">
        <f>'Eigene Werte'!E26*'Eigene Werte'!E1</f>
        <v>0</v>
      </c>
      <c r="F26" s="50">
        <f>'Eigene Werte'!F26</f>
        <v>0</v>
      </c>
    </row>
    <row r="27" spans="1:6" s="7" customFormat="1" x14ac:dyDescent="0.2">
      <c r="A27" s="2"/>
      <c r="B27" s="4" t="s">
        <v>32</v>
      </c>
      <c r="C27" s="50">
        <f>'Eigene Werte'!C27*'Eigene Werte'!C1</f>
        <v>0</v>
      </c>
      <c r="D27" s="50">
        <f>'Eigene Werte'!D27*'Eigene Werte'!D1</f>
        <v>0</v>
      </c>
      <c r="E27" s="50">
        <f>'Eigene Werte'!E27*'Eigene Werte'!E1</f>
        <v>0</v>
      </c>
      <c r="F27" s="50">
        <f>'Eigene Werte'!F27</f>
        <v>0</v>
      </c>
    </row>
    <row r="28" spans="1:6" x14ac:dyDescent="0.2">
      <c r="A28" s="2"/>
      <c r="B28" s="4" t="s">
        <v>33</v>
      </c>
      <c r="C28" s="50">
        <f>'Eigene Werte'!C28*'Eigene Werte'!C1</f>
        <v>0</v>
      </c>
      <c r="D28" s="50">
        <f>'Eigene Werte'!D28*'Eigene Werte'!D1</f>
        <v>0</v>
      </c>
      <c r="E28" s="50">
        <f>'Eigene Werte'!E28*'Eigene Werte'!E1</f>
        <v>0</v>
      </c>
      <c r="F28" s="50">
        <f>'Eigene Werte'!F28</f>
        <v>0</v>
      </c>
    </row>
    <row r="29" spans="1:6" x14ac:dyDescent="0.2">
      <c r="A29" s="2"/>
      <c r="B29" s="4" t="s">
        <v>34</v>
      </c>
      <c r="C29" s="50">
        <f>'Eigene Werte'!C29*'Eigene Werte'!C1</f>
        <v>0</v>
      </c>
      <c r="D29" s="50">
        <f>'Eigene Werte'!D29*'Eigene Werte'!D1</f>
        <v>0</v>
      </c>
      <c r="E29" s="50">
        <f>'Eigene Werte'!E29*'Eigene Werte'!E1</f>
        <v>0</v>
      </c>
      <c r="F29" s="50">
        <f>'Eigene Werte'!F29</f>
        <v>0</v>
      </c>
    </row>
    <row r="30" spans="1:6" x14ac:dyDescent="0.2">
      <c r="A30" s="2"/>
      <c r="B30" s="4" t="s">
        <v>35</v>
      </c>
      <c r="C30" s="50">
        <f>'Eigene Werte'!C30*'Eigene Werte'!C1</f>
        <v>0</v>
      </c>
      <c r="D30" s="50">
        <f>'Eigene Werte'!D30*'Eigene Werte'!D1</f>
        <v>0</v>
      </c>
      <c r="E30" s="50">
        <f>'Eigene Werte'!E30*'Eigene Werte'!E1</f>
        <v>0</v>
      </c>
      <c r="F30" s="50">
        <f>'Eigene Werte'!F30</f>
        <v>0</v>
      </c>
    </row>
    <row r="31" spans="1:6" s="11" customFormat="1" ht="15.75" x14ac:dyDescent="0.25">
      <c r="A31" s="127" t="s">
        <v>5</v>
      </c>
      <c r="B31" s="127"/>
      <c r="C31" s="44">
        <f>SUM(C26:C30)</f>
        <v>0</v>
      </c>
      <c r="D31" s="44">
        <f t="shared" ref="D31:E31" si="0">SUM(D26:D30)</f>
        <v>0</v>
      </c>
      <c r="E31" s="44">
        <f t="shared" si="0"/>
        <v>0</v>
      </c>
      <c r="F31" s="44">
        <f>SUM(F26:F30)</f>
        <v>0</v>
      </c>
    </row>
    <row r="32" spans="1:6" s="12" customFormat="1" x14ac:dyDescent="0.2">
      <c r="A32" s="51" t="s">
        <v>6</v>
      </c>
      <c r="B32" s="4" t="s">
        <v>36</v>
      </c>
      <c r="C32" s="50">
        <f>'Eigene Werte'!C32*'Eigene Werte'!C1</f>
        <v>0</v>
      </c>
      <c r="D32" s="50">
        <f>'Eigene Werte'!D32*'Eigene Werte'!D1</f>
        <v>0</v>
      </c>
      <c r="E32" s="50">
        <f>'Eigene Werte'!E32*'Eigene Werte'!E1</f>
        <v>0</v>
      </c>
      <c r="F32" s="42">
        <f>'Eigene Werte'!F32</f>
        <v>0</v>
      </c>
    </row>
    <row r="33" spans="1:6" x14ac:dyDescent="0.2">
      <c r="A33" s="2"/>
      <c r="B33" s="4" t="s">
        <v>37</v>
      </c>
      <c r="C33" s="42">
        <f>'Eigene Werte'!C33*'Eigene Werte'!C1</f>
        <v>0</v>
      </c>
      <c r="D33" s="42">
        <f>'Eigene Werte'!D33*'Eigene Werte'!D1</f>
        <v>0</v>
      </c>
      <c r="E33" s="45">
        <f>'Eigene Werte'!E33*'Eigene Werte'!E1</f>
        <v>0</v>
      </c>
      <c r="F33" s="42">
        <f>'Eigene Werte'!F33</f>
        <v>0</v>
      </c>
    </row>
    <row r="34" spans="1:6" x14ac:dyDescent="0.2">
      <c r="A34" s="2"/>
      <c r="B34" s="4" t="s">
        <v>38</v>
      </c>
      <c r="C34" s="42">
        <f>'Eigene Werte'!C34*'Eigene Werte'!C1</f>
        <v>0</v>
      </c>
      <c r="D34" s="42">
        <f>'Eigene Werte'!D34*'Eigene Werte'!D1</f>
        <v>0</v>
      </c>
      <c r="E34" s="45">
        <f>'Eigene Werte'!E34*'Eigene Werte'!E1</f>
        <v>0</v>
      </c>
      <c r="F34" s="42">
        <f>'Eigene Werte'!F34</f>
        <v>0</v>
      </c>
    </row>
    <row r="35" spans="1:6" x14ac:dyDescent="0.2">
      <c r="A35" s="2"/>
      <c r="B35" s="4" t="s">
        <v>39</v>
      </c>
      <c r="C35" s="42">
        <f>'Eigene Werte'!C35*'Eigene Werte'!C1</f>
        <v>0</v>
      </c>
      <c r="D35" s="42">
        <f>'Eigene Werte'!D35*'Eigene Werte'!D1</f>
        <v>0</v>
      </c>
      <c r="E35" s="45">
        <f>'Eigene Werte'!E35*'Eigene Werte'!E1</f>
        <v>0</v>
      </c>
      <c r="F35" s="42">
        <f>'Eigene Werte'!F35</f>
        <v>0</v>
      </c>
    </row>
    <row r="36" spans="1:6" s="11" customFormat="1" ht="15.75" x14ac:dyDescent="0.25">
      <c r="A36" s="127" t="s">
        <v>7</v>
      </c>
      <c r="B36" s="127"/>
      <c r="C36" s="44">
        <f>SUM(C32:C35)</f>
        <v>0</v>
      </c>
      <c r="D36" s="44">
        <f>SUM(D32:D35)</f>
        <v>0</v>
      </c>
      <c r="E36" s="46">
        <f>SUM(E32:E35)</f>
        <v>0</v>
      </c>
      <c r="F36" s="44">
        <f>SUM(F32:F35)</f>
        <v>0</v>
      </c>
    </row>
    <row r="37" spans="1:6" x14ac:dyDescent="0.2">
      <c r="A37" s="51" t="s">
        <v>8</v>
      </c>
      <c r="B37" s="4" t="s">
        <v>40</v>
      </c>
      <c r="C37" s="124">
        <f>'Eigene Werte'!C37:F37</f>
        <v>0</v>
      </c>
      <c r="D37" s="124"/>
      <c r="E37" s="124"/>
      <c r="F37" s="124"/>
    </row>
    <row r="38" spans="1:6" x14ac:dyDescent="0.2">
      <c r="A38" s="2"/>
      <c r="B38" s="4" t="s">
        <v>41</v>
      </c>
      <c r="C38" s="124">
        <f>'Eigene Werte'!C38:F38</f>
        <v>0</v>
      </c>
      <c r="D38" s="124"/>
      <c r="E38" s="124"/>
      <c r="F38" s="124"/>
    </row>
    <row r="39" spans="1:6" x14ac:dyDescent="0.2">
      <c r="A39" s="2"/>
      <c r="B39" s="4" t="s">
        <v>42</v>
      </c>
      <c r="C39" s="124">
        <f>'Eigene Werte'!C39:F39</f>
        <v>0</v>
      </c>
      <c r="D39" s="124"/>
      <c r="E39" s="124"/>
      <c r="F39" s="124"/>
    </row>
    <row r="40" spans="1:6" x14ac:dyDescent="0.2">
      <c r="A40" s="2"/>
      <c r="B40" s="4" t="s">
        <v>43</v>
      </c>
      <c r="C40" s="124">
        <f>'Eigene Werte'!C40:F40</f>
        <v>0</v>
      </c>
      <c r="D40" s="124"/>
      <c r="E40" s="124"/>
      <c r="F40" s="124"/>
    </row>
    <row r="41" spans="1:6" x14ac:dyDescent="0.2">
      <c r="A41" s="2"/>
      <c r="B41" s="4" t="s">
        <v>44</v>
      </c>
      <c r="C41" s="124">
        <f>'Eigene Werte'!C41:F41</f>
        <v>0</v>
      </c>
      <c r="D41" s="124"/>
      <c r="E41" s="124"/>
      <c r="F41" s="124"/>
    </row>
    <row r="42" spans="1:6" x14ac:dyDescent="0.2">
      <c r="A42" s="2"/>
      <c r="B42" s="4" t="s">
        <v>45</v>
      </c>
      <c r="C42" s="124">
        <f>'Eigene Werte'!C42:F42</f>
        <v>0</v>
      </c>
      <c r="D42" s="124"/>
      <c r="E42" s="124"/>
      <c r="F42" s="124"/>
    </row>
    <row r="43" spans="1:6" x14ac:dyDescent="0.2">
      <c r="A43" s="2"/>
      <c r="B43" s="4" t="s">
        <v>46</v>
      </c>
      <c r="C43" s="124">
        <f>'Eigene Werte'!C43:F43</f>
        <v>0</v>
      </c>
      <c r="D43" s="124"/>
      <c r="E43" s="124"/>
      <c r="F43" s="124"/>
    </row>
    <row r="44" spans="1:6" x14ac:dyDescent="0.2">
      <c r="A44" s="2"/>
      <c r="B44" s="4" t="s">
        <v>47</v>
      </c>
      <c r="C44" s="124">
        <f>'Eigene Werte'!C44:F44</f>
        <v>0</v>
      </c>
      <c r="D44" s="124"/>
      <c r="E44" s="124"/>
      <c r="F44" s="124"/>
    </row>
    <row r="45" spans="1:6" s="13" customFormat="1" ht="15.75" x14ac:dyDescent="0.25">
      <c r="A45" s="127" t="s">
        <v>9</v>
      </c>
      <c r="B45" s="127"/>
      <c r="C45" s="125">
        <f>SUM(C37:F44)</f>
        <v>0</v>
      </c>
      <c r="D45" s="124"/>
      <c r="E45" s="124"/>
      <c r="F45" s="124"/>
    </row>
    <row r="46" spans="1:6" x14ac:dyDescent="0.2">
      <c r="A46" s="51" t="s">
        <v>10</v>
      </c>
      <c r="B46" s="4" t="s">
        <v>48</v>
      </c>
      <c r="C46" s="50">
        <f>'Eigene Werte'!C46*'Eigene Werte'!C1</f>
        <v>0</v>
      </c>
      <c r="D46" s="50">
        <f>'Eigene Werte'!D46*'Eigene Werte'!D1</f>
        <v>0</v>
      </c>
      <c r="E46" s="50">
        <f>'Eigene Werte'!E46*'Eigene Werte'!$E$1</f>
        <v>0</v>
      </c>
      <c r="F46" s="50">
        <f>'Eigene Werte'!F46</f>
        <v>0</v>
      </c>
    </row>
    <row r="47" spans="1:6" x14ac:dyDescent="0.2">
      <c r="A47" s="2"/>
      <c r="B47" s="4" t="s">
        <v>49</v>
      </c>
      <c r="C47" s="50">
        <f>'Eigene Werte'!C47*'Eigene Werte'!C1</f>
        <v>0</v>
      </c>
      <c r="D47" s="50">
        <f>'Eigene Werte'!D47*'Eigene Werte'!D1</f>
        <v>0</v>
      </c>
      <c r="E47" s="50">
        <f>'Eigene Werte'!E47*'Eigene Werte'!$E$1</f>
        <v>0</v>
      </c>
      <c r="F47" s="50">
        <f>'Eigene Werte'!F47</f>
        <v>0</v>
      </c>
    </row>
    <row r="48" spans="1:6" x14ac:dyDescent="0.2">
      <c r="A48" s="2"/>
      <c r="B48" s="4" t="s">
        <v>50</v>
      </c>
      <c r="C48" s="50">
        <f>'Eigene Werte'!C48*'Eigene Werte'!C1</f>
        <v>0</v>
      </c>
      <c r="D48" s="50">
        <f>'Eigene Werte'!D48*'Eigene Werte'!D1</f>
        <v>0</v>
      </c>
      <c r="E48" s="50">
        <f>'Eigene Werte'!E48*'Eigene Werte'!$E$1</f>
        <v>0</v>
      </c>
      <c r="F48" s="50">
        <f>'Eigene Werte'!F48</f>
        <v>0</v>
      </c>
    </row>
    <row r="49" spans="1:6" s="63" customFormat="1" ht="15.75" x14ac:dyDescent="0.25">
      <c r="A49" s="127" t="s">
        <v>11</v>
      </c>
      <c r="B49" s="127"/>
      <c r="C49" s="49">
        <f>SUM(C46:C48)</f>
        <v>0</v>
      </c>
      <c r="D49" s="49">
        <f t="shared" ref="D49:F49" si="1">SUM(D46:D48)</f>
        <v>0</v>
      </c>
      <c r="E49" s="49">
        <f t="shared" si="1"/>
        <v>0</v>
      </c>
      <c r="F49" s="49">
        <f t="shared" si="1"/>
        <v>0</v>
      </c>
    </row>
    <row r="50" spans="1:6" s="14" customFormat="1" ht="15.75" x14ac:dyDescent="0.25">
      <c r="A50" s="128" t="s">
        <v>12</v>
      </c>
      <c r="B50" s="129"/>
      <c r="C50" s="47">
        <f>C13+C25+C31+C36+C49</f>
        <v>0</v>
      </c>
      <c r="D50" s="47">
        <f>D13+D25+D31+D36+D49</f>
        <v>0</v>
      </c>
      <c r="E50" s="47">
        <f>E13+E25+E31+E36+E49</f>
        <v>0</v>
      </c>
      <c r="F50" s="48">
        <f>F13+F25+F31+F36+C45+F49</f>
        <v>0</v>
      </c>
    </row>
    <row r="51" spans="1:6" s="2" customFormat="1" x14ac:dyDescent="0.2">
      <c r="A51" s="2" t="s">
        <v>54</v>
      </c>
      <c r="B51" s="2" t="s">
        <v>51</v>
      </c>
      <c r="C51" s="42">
        <f>'Eigene Werte'!C50</f>
        <v>0</v>
      </c>
      <c r="D51" s="42">
        <f xml:space="preserve"> 'Eigene Werte'!D50</f>
        <v>0</v>
      </c>
      <c r="E51" s="42">
        <f>'Eigene Werte'!E50</f>
        <v>0</v>
      </c>
      <c r="F51" s="42">
        <f>'Eigene Werte'!F50</f>
        <v>0</v>
      </c>
    </row>
    <row r="52" spans="1:6" x14ac:dyDescent="0.2">
      <c r="A52" s="2"/>
      <c r="B52" s="2" t="s">
        <v>52</v>
      </c>
      <c r="C52" s="42">
        <f>'Eigene Werte'!C51*'Eigene Werte'!C1</f>
        <v>0</v>
      </c>
      <c r="D52" s="42">
        <f>'Eigene Werte'!D51*'Eigene Werte'!D1</f>
        <v>0</v>
      </c>
      <c r="E52" s="42">
        <f>'Eigene Werte'!E51*'Eigene Werte'!E1</f>
        <v>0</v>
      </c>
      <c r="F52" s="42">
        <f>'Eigene Werte'!F51</f>
        <v>0</v>
      </c>
    </row>
    <row r="53" spans="1:6" x14ac:dyDescent="0.2">
      <c r="A53" s="2"/>
      <c r="B53" s="2" t="s">
        <v>46</v>
      </c>
      <c r="C53" s="42">
        <f>'Eigene Werte'!C52</f>
        <v>0</v>
      </c>
      <c r="D53" s="42">
        <f>'Eigene Werte'!D52</f>
        <v>0</v>
      </c>
      <c r="E53" s="42">
        <f>'Eigene Werte'!E52</f>
        <v>0</v>
      </c>
      <c r="F53" s="42">
        <f>'Eigene Werte'!F52</f>
        <v>0</v>
      </c>
    </row>
    <row r="54" spans="1:6" s="79" customFormat="1" ht="15.75" x14ac:dyDescent="0.25">
      <c r="A54" s="128" t="s">
        <v>53</v>
      </c>
      <c r="B54" s="128"/>
      <c r="C54" s="48">
        <f>SUM(C51:C53)</f>
        <v>0</v>
      </c>
      <c r="D54" s="48">
        <f t="shared" ref="D54:E54" si="2">SUM(D51:D53)</f>
        <v>0</v>
      </c>
      <c r="E54" s="48">
        <f t="shared" si="2"/>
        <v>0</v>
      </c>
      <c r="F54" s="48">
        <f>SUM(F51:F53)</f>
        <v>0</v>
      </c>
    </row>
    <row r="55" spans="1:6" s="76" customFormat="1" ht="15.75" x14ac:dyDescent="0.25">
      <c r="A55" s="76" t="s">
        <v>56</v>
      </c>
      <c r="C55" s="77">
        <f>C50-C54</f>
        <v>0</v>
      </c>
      <c r="D55" s="77">
        <f>D50-D54</f>
        <v>0</v>
      </c>
      <c r="E55" s="77">
        <f>E50-E54</f>
        <v>0</v>
      </c>
      <c r="F55" s="77">
        <f>F50-F54</f>
        <v>0</v>
      </c>
    </row>
    <row r="56" spans="1:6" ht="15.75" thickBot="1" x14ac:dyDescent="0.25"/>
    <row r="57" spans="1:6" s="84" customFormat="1" ht="16.5" thickBot="1" x14ac:dyDescent="0.3">
      <c r="A57" s="85" t="s">
        <v>59</v>
      </c>
      <c r="B57" s="122">
        <f>SUM(C55:F55)</f>
        <v>0</v>
      </c>
      <c r="C57" s="122"/>
      <c r="D57" s="122"/>
      <c r="E57" s="122"/>
      <c r="F57" s="123"/>
    </row>
    <row r="58" spans="1:6" s="16" customFormat="1" ht="15.75" x14ac:dyDescent="0.25">
      <c r="A58" s="15"/>
      <c r="B58" s="52"/>
      <c r="C58" s="52"/>
      <c r="D58" s="52"/>
      <c r="E58" s="52"/>
    </row>
    <row r="59" spans="1:6" s="1" customFormat="1" ht="24.75" customHeight="1" x14ac:dyDescent="0.25">
      <c r="A59" s="120" t="s">
        <v>77</v>
      </c>
      <c r="B59" s="121"/>
      <c r="C59" s="121"/>
      <c r="D59" s="121"/>
      <c r="E59" s="121"/>
    </row>
    <row r="60" spans="1:6" ht="19.5" customHeight="1" x14ac:dyDescent="0.25">
      <c r="A60" s="1" t="s">
        <v>57</v>
      </c>
      <c r="B60" s="126">
        <f>'Eigene Werte'!B54:F54</f>
        <v>0</v>
      </c>
      <c r="C60" s="126"/>
      <c r="D60" s="126"/>
      <c r="E60" s="126"/>
      <c r="F60" s="121"/>
    </row>
    <row r="61" spans="1:6" s="2" customFormat="1" x14ac:dyDescent="0.2">
      <c r="A61" s="51" t="s">
        <v>58</v>
      </c>
      <c r="B61" s="119">
        <f>B57/12</f>
        <v>0</v>
      </c>
      <c r="C61" s="119"/>
      <c r="D61" s="119"/>
      <c r="E61" s="119"/>
    </row>
    <row r="62" spans="1:6" x14ac:dyDescent="0.2">
      <c r="A62" s="5" t="s">
        <v>64</v>
      </c>
      <c r="B62" s="118" t="e">
        <f>B61/B60</f>
        <v>#DIV/0!</v>
      </c>
      <c r="C62" s="118"/>
      <c r="D62" s="118"/>
      <c r="E62" s="118"/>
      <c r="F62" s="2"/>
    </row>
  </sheetData>
  <sheetProtection algorithmName="SHA-512" hashValue="m+mDOHZ20XptE16pxsS4cziBCwGVSj2xJAkF9eO0IpLv22r/uHZYFq566diNt8OWc9t15+SOjs/bIqk+c1THdQ==" saltValue="Lk0TaSyjVvWtWvvYNVD3yQ==" spinCount="100000" sheet="1" objects="1" scenarios="1"/>
  <mergeCells count="24">
    <mergeCell ref="C39:F39"/>
    <mergeCell ref="C41:F41"/>
    <mergeCell ref="A50:B50"/>
    <mergeCell ref="A54:B54"/>
    <mergeCell ref="A1:B1"/>
    <mergeCell ref="C40:F40"/>
    <mergeCell ref="C38:F38"/>
    <mergeCell ref="A3:B3"/>
    <mergeCell ref="A13:B13"/>
    <mergeCell ref="A25:B25"/>
    <mergeCell ref="A31:B31"/>
    <mergeCell ref="A36:B36"/>
    <mergeCell ref="C37:F37"/>
    <mergeCell ref="B62:E62"/>
    <mergeCell ref="B61:E61"/>
    <mergeCell ref="A59:E59"/>
    <mergeCell ref="B57:F57"/>
    <mergeCell ref="C42:F42"/>
    <mergeCell ref="C45:F45"/>
    <mergeCell ref="C43:F43"/>
    <mergeCell ref="B60:F60"/>
    <mergeCell ref="A49:B49"/>
    <mergeCell ref="C44:F44"/>
    <mergeCell ref="A45:B45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zoomScale="67" zoomScaleNormal="67" workbookViewId="0">
      <selection activeCell="B76" sqref="B76"/>
    </sheetView>
  </sheetViews>
  <sheetFormatPr baseColWidth="10" defaultRowHeight="15" x14ac:dyDescent="0.2"/>
  <cols>
    <col min="1" max="1" width="40.5703125" style="2" customWidth="1"/>
    <col min="2" max="2" width="59.7109375" style="2" customWidth="1"/>
    <col min="3" max="3" width="31.28515625" style="2" customWidth="1"/>
    <col min="4" max="5" width="30.7109375" style="2" customWidth="1"/>
    <col min="6" max="6" width="25.42578125" style="2" customWidth="1"/>
    <col min="7" max="16384" width="11.42578125" style="2"/>
  </cols>
  <sheetData>
    <row r="1" spans="1:6" s="1" customFormat="1" ht="20.100000000000001" customHeight="1" x14ac:dyDescent="0.25">
      <c r="A1" s="120" t="s">
        <v>60</v>
      </c>
      <c r="B1" s="120"/>
      <c r="C1" s="1">
        <v>0.5</v>
      </c>
      <c r="D1" s="1">
        <v>1</v>
      </c>
      <c r="E1" s="1">
        <v>2</v>
      </c>
      <c r="F1" s="1">
        <f>SUM(C1:E1)</f>
        <v>3.5</v>
      </c>
    </row>
    <row r="2" spans="1:6" s="1" customFormat="1" ht="20.100000000000001" customHeight="1" x14ac:dyDescent="0.25">
      <c r="A2" s="120" t="s">
        <v>69</v>
      </c>
      <c r="B2" s="120"/>
      <c r="C2" s="1" t="s">
        <v>75</v>
      </c>
      <c r="D2" s="1" t="s">
        <v>75</v>
      </c>
      <c r="E2" s="1" t="s">
        <v>75</v>
      </c>
      <c r="F2" s="1" t="s">
        <v>75</v>
      </c>
    </row>
    <row r="3" spans="1:6" s="3" customFormat="1" ht="20.100000000000001" customHeight="1" x14ac:dyDescent="0.25">
      <c r="A3" s="130" t="s">
        <v>55</v>
      </c>
      <c r="B3" s="121"/>
      <c r="C3" s="3" t="s">
        <v>61</v>
      </c>
      <c r="D3" s="3" t="s">
        <v>62</v>
      </c>
      <c r="E3" s="3" t="s">
        <v>63</v>
      </c>
      <c r="F3" s="3" t="s">
        <v>66</v>
      </c>
    </row>
    <row r="4" spans="1:6" ht="20.100000000000001" customHeight="1" x14ac:dyDescent="0.2">
      <c r="A4" s="2" t="s">
        <v>0</v>
      </c>
      <c r="B4" s="2" t="s">
        <v>86</v>
      </c>
      <c r="C4" s="42">
        <f>1500*C1</f>
        <v>750</v>
      </c>
      <c r="D4" s="42">
        <f>1800*D1</f>
        <v>1800</v>
      </c>
      <c r="E4" s="42">
        <f>874*E1</f>
        <v>1748</v>
      </c>
      <c r="F4" s="42">
        <v>0</v>
      </c>
    </row>
    <row r="5" spans="1:6" ht="20.100000000000001" customHeight="1" x14ac:dyDescent="0.2">
      <c r="B5" s="2" t="s">
        <v>85</v>
      </c>
      <c r="C5" s="42">
        <f>(745.2+306+131)*C1</f>
        <v>591.1</v>
      </c>
      <c r="D5" s="42">
        <f>(270+266.2)*D1</f>
        <v>536.20000000000005</v>
      </c>
      <c r="E5" s="42">
        <f>455.4*E1</f>
        <v>910.8</v>
      </c>
      <c r="F5" s="42">
        <v>0</v>
      </c>
    </row>
    <row r="6" spans="1:6" ht="20.100000000000001" customHeight="1" x14ac:dyDescent="0.2">
      <c r="B6" s="2" t="s">
        <v>84</v>
      </c>
      <c r="C6" s="42">
        <f>(101.64+141)*C1</f>
        <v>121.32</v>
      </c>
      <c r="D6" s="42">
        <f>77.84*D1</f>
        <v>77.84</v>
      </c>
      <c r="E6" s="42">
        <f>0*E1</f>
        <v>0</v>
      </c>
      <c r="F6" s="42">
        <v>0</v>
      </c>
    </row>
    <row r="7" spans="1:6" ht="20.100000000000001" customHeight="1" x14ac:dyDescent="0.2">
      <c r="B7" s="2" t="s">
        <v>83</v>
      </c>
      <c r="C7" s="42">
        <f>(4.68+172.5)*C1</f>
        <v>88.59</v>
      </c>
      <c r="D7" s="42">
        <f>(1.08+230)*D1</f>
        <v>231.08</v>
      </c>
      <c r="E7" s="42">
        <f>138*E1</f>
        <v>276</v>
      </c>
      <c r="F7" s="42">
        <v>0</v>
      </c>
    </row>
    <row r="8" spans="1:6" ht="20.100000000000001" customHeight="1" x14ac:dyDescent="0.2">
      <c r="B8" s="2" t="s">
        <v>16</v>
      </c>
      <c r="C8" s="42">
        <f>0*C1</f>
        <v>0</v>
      </c>
      <c r="D8" s="42">
        <f>0*D1</f>
        <v>0</v>
      </c>
      <c r="E8" s="42">
        <f>0*E1</f>
        <v>0</v>
      </c>
      <c r="F8" s="42">
        <v>0</v>
      </c>
    </row>
    <row r="9" spans="1:6" ht="20.100000000000001" customHeight="1" x14ac:dyDescent="0.2">
      <c r="B9" s="2" t="s">
        <v>17</v>
      </c>
      <c r="C9" s="42">
        <f>0*C1</f>
        <v>0</v>
      </c>
      <c r="D9" s="42">
        <f>0*D1</f>
        <v>0</v>
      </c>
      <c r="E9" s="42">
        <f>0*E1</f>
        <v>0</v>
      </c>
      <c r="F9" s="42">
        <v>0</v>
      </c>
    </row>
    <row r="10" spans="1:6" ht="20.100000000000001" customHeight="1" x14ac:dyDescent="0.2">
      <c r="B10" s="2" t="s">
        <v>18</v>
      </c>
      <c r="C10" s="42">
        <f>0*C1</f>
        <v>0</v>
      </c>
      <c r="D10" s="42">
        <f>0*D1</f>
        <v>0</v>
      </c>
      <c r="E10" s="42">
        <f>0*E1</f>
        <v>0</v>
      </c>
      <c r="F10" s="42">
        <f>0.04*B60</f>
        <v>2.4</v>
      </c>
    </row>
    <row r="11" spans="1:6" ht="20.100000000000001" customHeight="1" x14ac:dyDescent="0.2">
      <c r="B11" s="2" t="s">
        <v>19</v>
      </c>
      <c r="C11" s="43">
        <v>0</v>
      </c>
      <c r="D11" s="73">
        <v>0</v>
      </c>
      <c r="E11" s="73">
        <v>0</v>
      </c>
      <c r="F11" s="73">
        <f>29.22*B60</f>
        <v>1753.1999999999998</v>
      </c>
    </row>
    <row r="12" spans="1:6" ht="20.100000000000001" customHeight="1" x14ac:dyDescent="0.2">
      <c r="B12" s="2" t="s">
        <v>20</v>
      </c>
      <c r="C12" s="42">
        <f>(600+31.54)*C1</f>
        <v>315.77</v>
      </c>
      <c r="D12" s="42">
        <f>36.68*D1</f>
        <v>36.68</v>
      </c>
      <c r="E12" s="42">
        <f>20.86*E1</f>
        <v>41.72</v>
      </c>
      <c r="F12" s="42">
        <v>0</v>
      </c>
    </row>
    <row r="13" spans="1:6" s="80" customFormat="1" ht="20.100000000000001" customHeight="1" x14ac:dyDescent="0.25">
      <c r="A13" s="127" t="s">
        <v>1</v>
      </c>
      <c r="B13" s="127"/>
      <c r="C13" s="44">
        <f>SUM(C4:C12)</f>
        <v>1866.7799999999997</v>
      </c>
      <c r="D13" s="44">
        <f>SUM(D4:D12)</f>
        <v>2681.7999999999997</v>
      </c>
      <c r="E13" s="44">
        <f>SUM(E4:E12)</f>
        <v>2976.52</v>
      </c>
      <c r="F13" s="44">
        <f>SUM(F4:F12)</f>
        <v>1755.6</v>
      </c>
    </row>
    <row r="14" spans="1:6" ht="20.100000000000001" customHeight="1" x14ac:dyDescent="0.2">
      <c r="A14" s="74" t="s">
        <v>2</v>
      </c>
      <c r="B14" s="74" t="s">
        <v>21</v>
      </c>
      <c r="C14" s="42">
        <v>0</v>
      </c>
      <c r="D14" s="42">
        <v>0</v>
      </c>
      <c r="E14" s="42">
        <v>0</v>
      </c>
      <c r="F14" s="42">
        <f>734.4*B60</f>
        <v>44064</v>
      </c>
    </row>
    <row r="15" spans="1:6" ht="20.100000000000001" customHeight="1" x14ac:dyDescent="0.2">
      <c r="B15" s="74" t="s">
        <v>73</v>
      </c>
      <c r="C15" s="43">
        <f>0*C1</f>
        <v>0</v>
      </c>
      <c r="D15" s="73">
        <f>0*D1</f>
        <v>0</v>
      </c>
      <c r="E15" s="73">
        <f>0*E1</f>
        <v>0</v>
      </c>
      <c r="F15" s="73">
        <f>0.74*B60</f>
        <v>44.4</v>
      </c>
    </row>
    <row r="16" spans="1:6" ht="20.100000000000001" customHeight="1" x14ac:dyDescent="0.2">
      <c r="B16" s="74" t="s">
        <v>22</v>
      </c>
      <c r="C16" s="42">
        <f>0*C1</f>
        <v>0</v>
      </c>
      <c r="D16" s="42">
        <f>0*D1</f>
        <v>0</v>
      </c>
      <c r="E16" s="42">
        <f>0*E1</f>
        <v>0</v>
      </c>
      <c r="F16" s="42">
        <v>0</v>
      </c>
    </row>
    <row r="17" spans="1:6" ht="20.100000000000001" customHeight="1" x14ac:dyDescent="0.2">
      <c r="B17" s="74" t="s">
        <v>23</v>
      </c>
      <c r="C17" s="42">
        <f>462*C1</f>
        <v>231</v>
      </c>
      <c r="D17" s="42">
        <f>484.3*D1</f>
        <v>484.3</v>
      </c>
      <c r="E17" s="42">
        <f>317.11*E1</f>
        <v>634.22</v>
      </c>
      <c r="F17" s="42">
        <v>0</v>
      </c>
    </row>
    <row r="18" spans="1:6" ht="20.100000000000001" customHeight="1" x14ac:dyDescent="0.2">
      <c r="B18" s="74" t="s">
        <v>24</v>
      </c>
      <c r="C18" s="42">
        <f>282.7*C1</f>
        <v>141.35</v>
      </c>
      <c r="D18" s="42">
        <f>282.57*D1</f>
        <v>282.57</v>
      </c>
      <c r="E18" s="42">
        <f>67.92 *E1</f>
        <v>135.84</v>
      </c>
      <c r="F18" s="42">
        <v>0</v>
      </c>
    </row>
    <row r="19" spans="1:6" ht="20.100000000000001" customHeight="1" x14ac:dyDescent="0.2">
      <c r="B19" s="74" t="s">
        <v>25</v>
      </c>
      <c r="C19" s="73">
        <f>0*B60</f>
        <v>0</v>
      </c>
      <c r="D19" s="73">
        <v>0</v>
      </c>
      <c r="E19" s="73">
        <v>0</v>
      </c>
      <c r="F19" s="73">
        <f>2.01*B60</f>
        <v>120.6</v>
      </c>
    </row>
    <row r="20" spans="1:6" ht="20.100000000000001" customHeight="1" x14ac:dyDescent="0.2">
      <c r="B20" s="74" t="s">
        <v>26</v>
      </c>
      <c r="C20" s="42">
        <f>550.92*C1</f>
        <v>275.45999999999998</v>
      </c>
      <c r="D20" s="42">
        <f>1087.77*D1</f>
        <v>1087.77</v>
      </c>
      <c r="E20" s="42">
        <f>705.01*E1</f>
        <v>1410.02</v>
      </c>
      <c r="F20" s="42">
        <v>0</v>
      </c>
    </row>
    <row r="21" spans="1:6" ht="20.100000000000001" customHeight="1" x14ac:dyDescent="0.2">
      <c r="B21" s="74" t="s">
        <v>27</v>
      </c>
      <c r="C21" s="73">
        <f>0*B60</f>
        <v>0</v>
      </c>
      <c r="D21" s="73">
        <v>0</v>
      </c>
      <c r="E21" s="73">
        <v>0</v>
      </c>
      <c r="F21" s="73">
        <f>11.18*B60</f>
        <v>670.8</v>
      </c>
    </row>
    <row r="22" spans="1:6" ht="20.100000000000001" customHeight="1" x14ac:dyDescent="0.2">
      <c r="B22" s="74" t="s">
        <v>28</v>
      </c>
      <c r="C22" s="42">
        <f>0*C1</f>
        <v>0</v>
      </c>
      <c r="D22" s="42">
        <f>36.6*D1</f>
        <v>36.6</v>
      </c>
      <c r="E22" s="42">
        <f>0.04*E1</f>
        <v>0.08</v>
      </c>
      <c r="F22" s="42">
        <v>0</v>
      </c>
    </row>
    <row r="23" spans="1:6" ht="20.100000000000001" customHeight="1" x14ac:dyDescent="0.2">
      <c r="B23" s="74" t="s">
        <v>29</v>
      </c>
      <c r="C23" s="42">
        <f>0*C1</f>
        <v>0</v>
      </c>
      <c r="D23" s="42">
        <f>0*D1</f>
        <v>0</v>
      </c>
      <c r="E23" s="42">
        <f>0*E1</f>
        <v>0</v>
      </c>
      <c r="F23" s="42">
        <v>0</v>
      </c>
    </row>
    <row r="24" spans="1:6" ht="20.100000000000001" customHeight="1" x14ac:dyDescent="0.2">
      <c r="B24" s="74" t="s">
        <v>30</v>
      </c>
      <c r="C24" s="42">
        <f>0*C1</f>
        <v>0</v>
      </c>
      <c r="D24" s="42">
        <f>(60.2)*D1</f>
        <v>60.2</v>
      </c>
      <c r="E24" s="42">
        <f>0*E1</f>
        <v>0</v>
      </c>
      <c r="F24" s="42">
        <v>0</v>
      </c>
    </row>
    <row r="25" spans="1:6" s="80" customFormat="1" ht="20.100000000000001" customHeight="1" x14ac:dyDescent="0.25">
      <c r="A25" s="127" t="s">
        <v>3</v>
      </c>
      <c r="B25" s="127"/>
      <c r="C25" s="44">
        <f>SUM(C14:C24)</f>
        <v>647.80999999999995</v>
      </c>
      <c r="D25" s="44">
        <f>SUM(D14:D24)</f>
        <v>1951.4399999999998</v>
      </c>
      <c r="E25" s="44">
        <f>SUM(E14:E24)</f>
        <v>2180.16</v>
      </c>
      <c r="F25" s="44">
        <f>SUM(F14:F24)</f>
        <v>44899.8</v>
      </c>
    </row>
    <row r="26" spans="1:6" ht="20.100000000000001" customHeight="1" x14ac:dyDescent="0.2">
      <c r="A26" s="74" t="s">
        <v>4</v>
      </c>
      <c r="B26" s="4" t="s">
        <v>31</v>
      </c>
      <c r="C26" s="73">
        <f>0*C1</f>
        <v>0</v>
      </c>
      <c r="D26" s="73">
        <f t="shared" ref="D26:E26" si="0">0*D1</f>
        <v>0</v>
      </c>
      <c r="E26" s="73">
        <f t="shared" si="0"/>
        <v>0</v>
      </c>
      <c r="F26" s="73">
        <f>3.92*B60</f>
        <v>235.2</v>
      </c>
    </row>
    <row r="27" spans="1:6" ht="20.100000000000001" customHeight="1" x14ac:dyDescent="0.2">
      <c r="B27" s="4" t="s">
        <v>32</v>
      </c>
      <c r="C27" s="43">
        <f>0*C1</f>
        <v>0</v>
      </c>
      <c r="D27" s="43">
        <f t="shared" ref="D27:E27" si="1">0*D1</f>
        <v>0</v>
      </c>
      <c r="E27" s="43">
        <f t="shared" si="1"/>
        <v>0</v>
      </c>
      <c r="F27" s="73">
        <f>9.69*B60</f>
        <v>581.4</v>
      </c>
    </row>
    <row r="28" spans="1:6" ht="20.100000000000001" customHeight="1" x14ac:dyDescent="0.2">
      <c r="B28" s="4" t="s">
        <v>33</v>
      </c>
      <c r="C28" s="73">
        <f>0*C1</f>
        <v>0</v>
      </c>
      <c r="D28" s="73">
        <f t="shared" ref="D28:E28" si="2">0*D1</f>
        <v>0</v>
      </c>
      <c r="E28" s="73">
        <f t="shared" si="2"/>
        <v>0</v>
      </c>
      <c r="F28" s="73">
        <f>1.51*B60</f>
        <v>90.6</v>
      </c>
    </row>
    <row r="29" spans="1:6" ht="20.100000000000001" customHeight="1" x14ac:dyDescent="0.2">
      <c r="B29" s="4" t="s">
        <v>34</v>
      </c>
      <c r="C29" s="73">
        <f>0*C1</f>
        <v>0</v>
      </c>
      <c r="D29" s="73">
        <f t="shared" ref="D29:E29" si="3">0*D1</f>
        <v>0</v>
      </c>
      <c r="E29" s="73">
        <f t="shared" si="3"/>
        <v>0</v>
      </c>
      <c r="F29" s="73">
        <f>0*B60</f>
        <v>0</v>
      </c>
    </row>
    <row r="30" spans="1:6" ht="20.100000000000001" customHeight="1" x14ac:dyDescent="0.2">
      <c r="B30" s="4" t="s">
        <v>35</v>
      </c>
      <c r="C30" s="73">
        <f>0*C1</f>
        <v>0</v>
      </c>
      <c r="D30" s="73">
        <f t="shared" ref="D30:E30" si="4">0*D1</f>
        <v>0</v>
      </c>
      <c r="E30" s="73">
        <f t="shared" si="4"/>
        <v>0</v>
      </c>
      <c r="F30" s="73">
        <f>1.07*B60</f>
        <v>64.2</v>
      </c>
    </row>
    <row r="31" spans="1:6" s="63" customFormat="1" ht="20.100000000000001" customHeight="1" x14ac:dyDescent="0.25">
      <c r="A31" s="127" t="s">
        <v>5</v>
      </c>
      <c r="B31" s="127"/>
      <c r="C31" s="75">
        <f>SUM(C26:C30)</f>
        <v>0</v>
      </c>
      <c r="D31" s="75">
        <f>SUM(D26:D30)</f>
        <v>0</v>
      </c>
      <c r="E31" s="75">
        <f>SUM(E26:E30)</f>
        <v>0</v>
      </c>
      <c r="F31" s="75">
        <f>SUM(F26:F30)</f>
        <v>971.4</v>
      </c>
    </row>
    <row r="32" spans="1:6" ht="20.100000000000001" customHeight="1" x14ac:dyDescent="0.2">
      <c r="A32" s="74" t="s">
        <v>6</v>
      </c>
      <c r="B32" s="4" t="s">
        <v>36</v>
      </c>
      <c r="C32" s="73">
        <f xml:space="preserve"> 376*C1</f>
        <v>188</v>
      </c>
      <c r="D32" s="73">
        <f xml:space="preserve"> 376*D1</f>
        <v>376</v>
      </c>
      <c r="E32" s="73">
        <f xml:space="preserve"> 376*E1</f>
        <v>752</v>
      </c>
      <c r="F32" s="42">
        <v>0</v>
      </c>
    </row>
    <row r="33" spans="1:6" ht="20.100000000000001" customHeight="1" x14ac:dyDescent="0.2">
      <c r="B33" s="4" t="s">
        <v>37</v>
      </c>
      <c r="C33" s="42">
        <f>0*C1</f>
        <v>0</v>
      </c>
      <c r="D33" s="42">
        <f>0*D1</f>
        <v>0</v>
      </c>
      <c r="E33" s="45">
        <f>0*E1</f>
        <v>0</v>
      </c>
      <c r="F33" s="42">
        <v>0</v>
      </c>
    </row>
    <row r="34" spans="1:6" ht="20.100000000000001" customHeight="1" x14ac:dyDescent="0.2">
      <c r="B34" s="4" t="s">
        <v>38</v>
      </c>
      <c r="C34" s="42">
        <f>0*C1</f>
        <v>0</v>
      </c>
      <c r="D34" s="42">
        <f>0*D1</f>
        <v>0</v>
      </c>
      <c r="E34" s="45">
        <f>0*E1</f>
        <v>0</v>
      </c>
      <c r="F34" s="42">
        <v>0</v>
      </c>
    </row>
    <row r="35" spans="1:6" ht="20.100000000000001" customHeight="1" x14ac:dyDescent="0.2">
      <c r="B35" s="4" t="s">
        <v>39</v>
      </c>
      <c r="C35" s="42">
        <f>0*C1</f>
        <v>0</v>
      </c>
      <c r="D35" s="42">
        <f>0*D1</f>
        <v>0</v>
      </c>
      <c r="E35" s="45">
        <f>0*E1</f>
        <v>0</v>
      </c>
      <c r="F35" s="42">
        <v>0</v>
      </c>
    </row>
    <row r="36" spans="1:6" s="63" customFormat="1" ht="20.100000000000001" customHeight="1" x14ac:dyDescent="0.25">
      <c r="A36" s="127" t="s">
        <v>7</v>
      </c>
      <c r="B36" s="127"/>
      <c r="C36" s="44">
        <f>SUM(C32:C35)</f>
        <v>188</v>
      </c>
      <c r="D36" s="44">
        <f>SUM(D32:D35)</f>
        <v>376</v>
      </c>
      <c r="E36" s="46">
        <f>SUM(E32:E35)</f>
        <v>752</v>
      </c>
      <c r="F36" s="44">
        <f>SUM(F32:F35)</f>
        <v>0</v>
      </c>
    </row>
    <row r="37" spans="1:6" ht="20.100000000000001" customHeight="1" x14ac:dyDescent="0.2">
      <c r="A37" s="74" t="s">
        <v>8</v>
      </c>
      <c r="B37" s="4" t="s">
        <v>40</v>
      </c>
      <c r="C37" s="124">
        <f>4.59*B60</f>
        <v>275.39999999999998</v>
      </c>
      <c r="D37" s="124"/>
      <c r="E37" s="124"/>
      <c r="F37" s="124"/>
    </row>
    <row r="38" spans="1:6" ht="20.100000000000001" customHeight="1" x14ac:dyDescent="0.2">
      <c r="B38" s="4" t="s">
        <v>41</v>
      </c>
      <c r="C38" s="124">
        <f>1.42*B60</f>
        <v>85.199999999999989</v>
      </c>
      <c r="D38" s="124"/>
      <c r="E38" s="124"/>
      <c r="F38" s="124"/>
    </row>
    <row r="39" spans="1:6" ht="20.100000000000001" customHeight="1" x14ac:dyDescent="0.2">
      <c r="B39" s="4" t="s">
        <v>42</v>
      </c>
      <c r="C39" s="124">
        <f>0.45*B60</f>
        <v>27</v>
      </c>
      <c r="D39" s="124"/>
      <c r="E39" s="124"/>
      <c r="F39" s="124"/>
    </row>
    <row r="40" spans="1:6" ht="20.100000000000001" customHeight="1" x14ac:dyDescent="0.2">
      <c r="B40" s="4" t="s">
        <v>43</v>
      </c>
      <c r="C40" s="124">
        <f>6.61*B60</f>
        <v>396.6</v>
      </c>
      <c r="D40" s="124"/>
      <c r="E40" s="124"/>
      <c r="F40" s="124"/>
    </row>
    <row r="41" spans="1:6" ht="20.100000000000001" customHeight="1" x14ac:dyDescent="0.2">
      <c r="B41" s="4" t="s">
        <v>44</v>
      </c>
      <c r="C41" s="124">
        <f>6.5*B60</f>
        <v>390</v>
      </c>
      <c r="D41" s="124"/>
      <c r="E41" s="124"/>
      <c r="F41" s="124"/>
    </row>
    <row r="42" spans="1:6" ht="20.100000000000001" customHeight="1" x14ac:dyDescent="0.2">
      <c r="B42" s="4" t="s">
        <v>45</v>
      </c>
      <c r="C42" s="124">
        <f>0.39*B60</f>
        <v>23.400000000000002</v>
      </c>
      <c r="D42" s="124"/>
      <c r="E42" s="124"/>
      <c r="F42" s="124"/>
    </row>
    <row r="43" spans="1:6" ht="20.100000000000001" customHeight="1" x14ac:dyDescent="0.2">
      <c r="B43" s="4" t="s">
        <v>46</v>
      </c>
      <c r="C43" s="124">
        <f>1.36*B60</f>
        <v>81.600000000000009</v>
      </c>
      <c r="D43" s="124"/>
      <c r="E43" s="124"/>
      <c r="F43" s="124"/>
    </row>
    <row r="44" spans="1:6" ht="20.100000000000001" customHeight="1" x14ac:dyDescent="0.2">
      <c r="B44" s="4" t="s">
        <v>47</v>
      </c>
      <c r="C44" s="124">
        <f>40.96*B60</f>
        <v>2457.6</v>
      </c>
      <c r="D44" s="124"/>
      <c r="E44" s="124"/>
      <c r="F44" s="124"/>
    </row>
    <row r="45" spans="1:6" s="63" customFormat="1" ht="20.100000000000001" customHeight="1" x14ac:dyDescent="0.25">
      <c r="A45" s="127" t="s">
        <v>9</v>
      </c>
      <c r="B45" s="127"/>
      <c r="C45" s="125">
        <f>SUM(C37:F44)</f>
        <v>3736.8</v>
      </c>
      <c r="D45" s="121"/>
      <c r="E45" s="121"/>
      <c r="F45" s="121"/>
    </row>
    <row r="46" spans="1:6" ht="20.100000000000001" customHeight="1" x14ac:dyDescent="0.2">
      <c r="A46" s="74" t="s">
        <v>10</v>
      </c>
      <c r="B46" s="4" t="s">
        <v>48</v>
      </c>
      <c r="C46" s="73">
        <f>0*C1</f>
        <v>0</v>
      </c>
      <c r="D46" s="73">
        <f t="shared" ref="D46:E46" si="5">0*D1</f>
        <v>0</v>
      </c>
      <c r="E46" s="73">
        <f t="shared" si="5"/>
        <v>0</v>
      </c>
      <c r="F46" s="73">
        <f>0.22*B60</f>
        <v>13.2</v>
      </c>
    </row>
    <row r="47" spans="1:6" ht="20.100000000000001" customHeight="1" x14ac:dyDescent="0.2">
      <c r="B47" s="4" t="s">
        <v>49</v>
      </c>
      <c r="C47" s="73">
        <f>0*C1</f>
        <v>0</v>
      </c>
      <c r="D47" s="73">
        <f t="shared" ref="D47:E47" si="6">0*D1</f>
        <v>0</v>
      </c>
      <c r="E47" s="73">
        <f t="shared" si="6"/>
        <v>0</v>
      </c>
      <c r="F47" s="73">
        <v>0</v>
      </c>
    </row>
    <row r="48" spans="1:6" ht="20.100000000000001" customHeight="1" x14ac:dyDescent="0.2">
      <c r="B48" s="4" t="s">
        <v>50</v>
      </c>
      <c r="C48" s="73">
        <f>0*C1</f>
        <v>0</v>
      </c>
      <c r="D48" s="73">
        <f t="shared" ref="D48:E48" si="7">0*D1</f>
        <v>0</v>
      </c>
      <c r="E48" s="73">
        <f t="shared" si="7"/>
        <v>0</v>
      </c>
      <c r="F48" s="73">
        <v>0</v>
      </c>
    </row>
    <row r="49" spans="1:6" s="63" customFormat="1" ht="20.100000000000001" customHeight="1" x14ac:dyDescent="0.25">
      <c r="A49" s="127" t="s">
        <v>11</v>
      </c>
      <c r="B49" s="127"/>
      <c r="C49" s="75">
        <f>SUM(C46:C48)</f>
        <v>0</v>
      </c>
      <c r="D49" s="75">
        <f>SUM(D46:D48)</f>
        <v>0</v>
      </c>
      <c r="E49" s="75">
        <f>SUM(E46:E48)</f>
        <v>0</v>
      </c>
      <c r="F49" s="75">
        <f>SUM(F46:F48)</f>
        <v>13.2</v>
      </c>
    </row>
    <row r="50" spans="1:6" s="81" customFormat="1" ht="20.100000000000001" customHeight="1" x14ac:dyDescent="0.25">
      <c r="A50" s="128" t="s">
        <v>12</v>
      </c>
      <c r="B50" s="129"/>
      <c r="C50" s="47">
        <f>C13+C25+C31+C36+C49</f>
        <v>2702.5899999999997</v>
      </c>
      <c r="D50" s="47">
        <f>D13+D25+D31+D36+D49</f>
        <v>5009.24</v>
      </c>
      <c r="E50" s="47">
        <f>E13+E25+E31+E36+E49</f>
        <v>5908.68</v>
      </c>
      <c r="F50" s="48">
        <f>F13+F25+F31+F36+F45+F49</f>
        <v>47640</v>
      </c>
    </row>
    <row r="51" spans="1:6" ht="20.100000000000001" customHeight="1" x14ac:dyDescent="0.2">
      <c r="A51" s="2" t="s">
        <v>54</v>
      </c>
      <c r="B51" s="2" t="s">
        <v>51</v>
      </c>
      <c r="C51" s="42">
        <v>0</v>
      </c>
      <c r="D51" s="42">
        <v>0</v>
      </c>
      <c r="E51" s="42">
        <v>0</v>
      </c>
      <c r="F51" s="42">
        <f>6.25*B60</f>
        <v>375</v>
      </c>
    </row>
    <row r="52" spans="1:6" ht="20.100000000000001" customHeight="1" x14ac:dyDescent="0.2">
      <c r="B52" s="2" t="s">
        <v>52</v>
      </c>
      <c r="C52" s="42">
        <f>350*C1</f>
        <v>175</v>
      </c>
      <c r="D52" s="42">
        <f>350*D1</f>
        <v>350</v>
      </c>
      <c r="E52" s="42">
        <f>350*E1</f>
        <v>700</v>
      </c>
      <c r="F52" s="42">
        <v>0</v>
      </c>
    </row>
    <row r="53" spans="1:6" ht="20.100000000000001" customHeight="1" x14ac:dyDescent="0.2">
      <c r="B53" s="2" t="s">
        <v>46</v>
      </c>
      <c r="C53" s="42">
        <v>0</v>
      </c>
      <c r="D53" s="42">
        <v>0</v>
      </c>
      <c r="E53" s="42">
        <v>0</v>
      </c>
      <c r="F53" s="42">
        <v>0</v>
      </c>
    </row>
    <row r="54" spans="1:6" s="82" customFormat="1" ht="20.100000000000001" customHeight="1" x14ac:dyDescent="0.25">
      <c r="A54" s="128" t="s">
        <v>53</v>
      </c>
      <c r="B54" s="128"/>
      <c r="C54" s="48">
        <f>SUM(C51:C53)</f>
        <v>175</v>
      </c>
      <c r="D54" s="48">
        <f t="shared" ref="D54:E54" si="8">SUM(D51:D53)</f>
        <v>350</v>
      </c>
      <c r="E54" s="48">
        <f t="shared" si="8"/>
        <v>700</v>
      </c>
      <c r="F54" s="48">
        <f>SUM(F51:F53)</f>
        <v>375</v>
      </c>
    </row>
    <row r="55" spans="1:6" s="76" customFormat="1" ht="20.100000000000001" customHeight="1" x14ac:dyDescent="0.25">
      <c r="A55" s="76" t="s">
        <v>56</v>
      </c>
      <c r="C55" s="77">
        <f>C50-C54</f>
        <v>2527.5899999999997</v>
      </c>
      <c r="D55" s="77">
        <f>D50-D54</f>
        <v>4659.24</v>
      </c>
      <c r="E55" s="77">
        <f>E50-E54</f>
        <v>5208.68</v>
      </c>
      <c r="F55" s="77">
        <f>F50-F54</f>
        <v>47265</v>
      </c>
    </row>
    <row r="56" spans="1:6" ht="20.100000000000001" customHeight="1" thickBot="1" x14ac:dyDescent="0.25"/>
    <row r="57" spans="1:6" s="1" customFormat="1" ht="20.100000000000001" customHeight="1" thickBot="1" x14ac:dyDescent="0.3">
      <c r="A57" s="83" t="s">
        <v>59</v>
      </c>
      <c r="B57" s="133">
        <f>SUM(C55:F55)</f>
        <v>59660.51</v>
      </c>
      <c r="C57" s="133"/>
      <c r="D57" s="133"/>
      <c r="E57" s="133"/>
      <c r="F57" s="134"/>
    </row>
    <row r="58" spans="1:6" s="1" customFormat="1" ht="20.100000000000001" customHeight="1" x14ac:dyDescent="0.25">
      <c r="A58" s="72"/>
      <c r="B58" s="78"/>
      <c r="C58" s="78"/>
      <c r="D58" s="78"/>
      <c r="E58" s="78"/>
    </row>
    <row r="59" spans="1:6" s="1" customFormat="1" ht="20.100000000000001" customHeight="1" x14ac:dyDescent="0.25">
      <c r="A59" s="120" t="s">
        <v>65</v>
      </c>
      <c r="B59" s="121"/>
      <c r="C59" s="121"/>
      <c r="D59" s="121"/>
      <c r="E59" s="121"/>
    </row>
    <row r="60" spans="1:6" ht="20.100000000000001" customHeight="1" x14ac:dyDescent="0.25">
      <c r="A60" s="1" t="s">
        <v>57</v>
      </c>
      <c r="B60" s="126">
        <v>60</v>
      </c>
      <c r="C60" s="126"/>
      <c r="D60" s="126"/>
      <c r="E60" s="126"/>
      <c r="F60" s="121"/>
    </row>
    <row r="61" spans="1:6" ht="20.100000000000001" customHeight="1" x14ac:dyDescent="0.2">
      <c r="A61" s="74" t="s">
        <v>58</v>
      </c>
      <c r="B61" s="119">
        <f>B57/12</f>
        <v>4971.7091666666665</v>
      </c>
      <c r="C61" s="119"/>
      <c r="D61" s="119"/>
      <c r="E61" s="119"/>
      <c r="F61" s="119"/>
    </row>
    <row r="62" spans="1:6" ht="20.100000000000001" customHeight="1" x14ac:dyDescent="0.2">
      <c r="A62" s="2" t="s">
        <v>64</v>
      </c>
      <c r="B62" s="119">
        <f>B61/B60</f>
        <v>82.861819444444436</v>
      </c>
      <c r="C62" s="119"/>
      <c r="D62" s="119"/>
      <c r="E62" s="119"/>
      <c r="F62" s="121"/>
    </row>
    <row r="63" spans="1:6" ht="20.100000000000001" customHeight="1" x14ac:dyDescent="0.2"/>
    <row r="64" spans="1:6" ht="20.100000000000001" customHeight="1" x14ac:dyDescent="0.25">
      <c r="A64" s="1" t="s">
        <v>78</v>
      </c>
    </row>
    <row r="65" spans="1:6" ht="20.100000000000001" customHeight="1" x14ac:dyDescent="0.2">
      <c r="A65" s="121" t="s">
        <v>79</v>
      </c>
      <c r="B65" s="121"/>
    </row>
    <row r="66" spans="1:6" ht="20.100000000000001" customHeight="1" x14ac:dyDescent="0.2">
      <c r="A66" s="121" t="s">
        <v>80</v>
      </c>
      <c r="B66" s="121"/>
    </row>
    <row r="67" spans="1:6" ht="20.100000000000001" customHeight="1" x14ac:dyDescent="0.2">
      <c r="A67" s="121" t="s">
        <v>82</v>
      </c>
      <c r="B67" s="121"/>
    </row>
    <row r="68" spans="1:6" ht="20.100000000000001" customHeight="1" x14ac:dyDescent="0.2">
      <c r="A68" s="121" t="s">
        <v>81</v>
      </c>
      <c r="B68" s="121"/>
    </row>
    <row r="71" spans="1:6" ht="20.100000000000001" customHeight="1" x14ac:dyDescent="0.25">
      <c r="C71" s="131" t="s">
        <v>87</v>
      </c>
      <c r="D71" s="132"/>
      <c r="E71" s="86"/>
      <c r="F71" s="86"/>
    </row>
    <row r="72" spans="1:6" ht="20.100000000000001" customHeight="1" x14ac:dyDescent="0.2">
      <c r="C72" s="86"/>
      <c r="D72" s="86"/>
      <c r="E72" s="86"/>
      <c r="F72" s="86"/>
    </row>
    <row r="73" spans="1:6" ht="20.100000000000001" customHeight="1" thickBot="1" x14ac:dyDescent="0.3">
      <c r="C73" s="89" t="s">
        <v>89</v>
      </c>
      <c r="D73" s="88" t="s">
        <v>61</v>
      </c>
      <c r="E73" s="87" t="s">
        <v>95</v>
      </c>
      <c r="F73" s="87" t="s">
        <v>96</v>
      </c>
    </row>
    <row r="74" spans="1:6" ht="27.95" customHeight="1" x14ac:dyDescent="0.25">
      <c r="C74" s="90" t="s">
        <v>88</v>
      </c>
      <c r="D74" s="92" t="s">
        <v>97</v>
      </c>
      <c r="E74" s="94" t="s">
        <v>97</v>
      </c>
      <c r="F74" s="94" t="s">
        <v>97</v>
      </c>
    </row>
    <row r="75" spans="1:6" ht="32.25" customHeight="1" x14ac:dyDescent="0.25">
      <c r="C75" s="91" t="s">
        <v>90</v>
      </c>
      <c r="D75" s="93" t="s">
        <v>98</v>
      </c>
      <c r="E75" s="95" t="s">
        <v>100</v>
      </c>
      <c r="F75" s="95" t="s">
        <v>101</v>
      </c>
    </row>
    <row r="76" spans="1:6" ht="27.95" customHeight="1" x14ac:dyDescent="0.25">
      <c r="C76" s="91" t="s">
        <v>91</v>
      </c>
      <c r="D76" s="96">
        <v>1</v>
      </c>
      <c r="E76" s="97">
        <v>1</v>
      </c>
      <c r="F76" s="97">
        <v>2</v>
      </c>
    </row>
    <row r="77" spans="1:6" ht="27.95" customHeight="1" x14ac:dyDescent="0.25">
      <c r="C77" s="91" t="s">
        <v>92</v>
      </c>
      <c r="D77" s="96" t="s">
        <v>99</v>
      </c>
      <c r="E77" s="97" t="s">
        <v>99</v>
      </c>
      <c r="F77" s="97" t="s">
        <v>99</v>
      </c>
    </row>
    <row r="78" spans="1:6" ht="27.95" customHeight="1" x14ac:dyDescent="0.25">
      <c r="C78" s="91" t="s">
        <v>93</v>
      </c>
      <c r="D78" s="96">
        <v>120</v>
      </c>
      <c r="E78" s="97">
        <v>45</v>
      </c>
      <c r="F78" s="97">
        <v>45</v>
      </c>
    </row>
    <row r="79" spans="1:6" ht="27.95" customHeight="1" x14ac:dyDescent="0.25">
      <c r="C79" s="91" t="s">
        <v>94</v>
      </c>
      <c r="D79" s="96">
        <v>2</v>
      </c>
      <c r="E79" s="97">
        <v>2</v>
      </c>
      <c r="F79" s="97">
        <v>2</v>
      </c>
    </row>
    <row r="80" spans="1:6" ht="20.100000000000001" customHeight="1" x14ac:dyDescent="0.2"/>
    <row r="81" ht="20.100000000000001" customHeight="1" x14ac:dyDescent="0.2"/>
  </sheetData>
  <sheetProtection sheet="1" objects="1" scenarios="1"/>
  <mergeCells count="30">
    <mergeCell ref="C71:D71"/>
    <mergeCell ref="A66:B66"/>
    <mergeCell ref="A67:B67"/>
    <mergeCell ref="A68:B68"/>
    <mergeCell ref="B57:F57"/>
    <mergeCell ref="B60:F60"/>
    <mergeCell ref="B61:F61"/>
    <mergeCell ref="B62:F62"/>
    <mergeCell ref="A65:B65"/>
    <mergeCell ref="A59:E59"/>
    <mergeCell ref="A54:B54"/>
    <mergeCell ref="C41:F41"/>
    <mergeCell ref="C42:F42"/>
    <mergeCell ref="C43:F43"/>
    <mergeCell ref="C44:F44"/>
    <mergeCell ref="A45:B45"/>
    <mergeCell ref="A49:B49"/>
    <mergeCell ref="A50:B50"/>
    <mergeCell ref="A1:B1"/>
    <mergeCell ref="A3:B3"/>
    <mergeCell ref="A13:B13"/>
    <mergeCell ref="A2:B2"/>
    <mergeCell ref="C45:F45"/>
    <mergeCell ref="C40:F40"/>
    <mergeCell ref="A25:B25"/>
    <mergeCell ref="A31:B31"/>
    <mergeCell ref="A36:B36"/>
    <mergeCell ref="C37:F37"/>
    <mergeCell ref="C38:F38"/>
    <mergeCell ref="C39:F39"/>
  </mergeCells>
  <pageMargins left="0.7" right="0.7" top="0.78740157499999996" bottom="0.78740157499999996" header="0.3" footer="0.3"/>
  <pageSetup paperSize="9" orientation="portrait" horizontalDpi="4294967295" verticalDpi="4294967295" r:id="rId1"/>
  <ignoredErrors>
    <ignoredError sqref="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Eigene Werte</vt:lpstr>
      <vt:lpstr>Excel-Tool</vt:lpstr>
      <vt:lpstr>Beispiel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Wellner, Marie</cp:lastModifiedBy>
  <dcterms:created xsi:type="dcterms:W3CDTF">2017-03-18T09:25:47Z</dcterms:created>
  <dcterms:modified xsi:type="dcterms:W3CDTF">2019-09-11T11:10:22Z</dcterms:modified>
</cp:coreProperties>
</file>